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M:\CSI\SP\TndAdmin\Unit Price Averages\2024 Published\September 2024\"/>
    </mc:Choice>
  </mc:AlternateContent>
  <xr:revisionPtr revIDLastSave="0" documentId="13_ncr:1_{D2A65951-C7C8-4344-8C34-DE8081F652B9}" xr6:coauthVersionLast="47" xr6:coauthVersionMax="47" xr10:uidLastSave="{00000000-0000-0000-0000-000000000000}"/>
  <bookViews>
    <workbookView xWindow="-120" yWindow="-120" windowWidth="25440" windowHeight="15390" tabRatio="779" xr2:uid="{00000000-000D-0000-FFFF-FFFF00000000}"/>
  </bookViews>
  <sheets>
    <sheet name="Report Title Page" sheetId="13" r:id="rId1"/>
    <sheet name="READ ME" sheetId="5" state="hidden" r:id="rId2"/>
    <sheet name="2025 UPA" sheetId="38" r:id="rId3"/>
    <sheet name="2024 UPA" sheetId="35" r:id="rId4"/>
    <sheet name="2023 UPA" sheetId="32" r:id="rId5"/>
    <sheet name="2022 UPA" sheetId="29" r:id="rId6"/>
    <sheet name="2021 UPA" sheetId="28" r:id="rId7"/>
    <sheet name="2020 UPA" sheetId="22" r:id="rId8"/>
    <sheet name="2019 UPA" sheetId="20" r:id="rId9"/>
    <sheet name="2018 UPA" sheetId="19" r:id="rId10"/>
    <sheet name="5 year &amp; Monthly Compare" sheetId="9" r:id="rId11"/>
    <sheet name="Bridge UPA" sheetId="23" r:id="rId12"/>
    <sheet name="Culvert Installation UPA" sheetId="24" r:id="rId13"/>
    <sheet name=" Bridge UPA 2" sheetId="25" r:id="rId14"/>
    <sheet name="Bridge Rehab UPA" sheetId="26"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9" hidden="1">'2018 UPA'!$A$4:$AD$290</definedName>
    <definedName name="_xlnm._FilterDatabase" localSheetId="8" hidden="1">'2019 UPA'!$B$4:$AE$194</definedName>
    <definedName name="_xlnm._FilterDatabase" localSheetId="10" hidden="1">'5 year &amp; Monthly Compare'!$B$5:$E$262</definedName>
    <definedName name="Code">[1]Report!$J$23:$J$816</definedName>
    <definedName name="code1">[1]Report!$J$23:$J$816</definedName>
    <definedName name="_xlnm.Print_Area" localSheetId="9">'2018 UPA'!$A$1:$AB$290</definedName>
    <definedName name="_xlnm.Print_Area" localSheetId="8">'2019 UPA'!$B$1:$AC$194</definedName>
    <definedName name="_xlnm.Print_Area" localSheetId="10">'5 year &amp; Monthly Compare'!$B$1:$G$283</definedName>
    <definedName name="_xlnm.Print_Area" localSheetId="1">'READ ME'!$A$1:$G$34</definedName>
    <definedName name="_xlnm.Print_Area" localSheetId="0">'Report Title Page'!$A$1:$J$26</definedName>
    <definedName name="_xlnm.Print_Titles" localSheetId="9">'2018 UPA'!$1:$4</definedName>
    <definedName name="_xlnm.Print_Titles" localSheetId="8">'2019 UPA'!$1:$4</definedName>
    <definedName name="_xlnm.Print_Titles" localSheetId="10">'5 year &amp; Monthly Compare'!$1:$5</definedName>
    <definedName name="Z_E6A77501_38C2_438D_ABDE_C1AAFFE62688_.wvu.PrintArea" localSheetId="0" hidden="1">'Report Title Page'!$A$5:$I$40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9" l="1"/>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256" i="9"/>
  <c r="J257" i="9"/>
  <c r="J258" i="9"/>
  <c r="J259" i="9"/>
  <c r="J260" i="9"/>
  <c r="J261" i="9"/>
  <c r="J262" i="9"/>
  <c r="J263" i="9"/>
  <c r="J264" i="9"/>
  <c r="J265" i="9"/>
  <c r="J266" i="9"/>
  <c r="J267" i="9"/>
  <c r="J268" i="9"/>
  <c r="J269" i="9"/>
  <c r="J270" i="9"/>
  <c r="J271" i="9"/>
  <c r="J272" i="9"/>
  <c r="J273" i="9"/>
  <c r="J274" i="9"/>
  <c r="J275" i="9"/>
  <c r="J276" i="9"/>
  <c r="J277" i="9"/>
  <c r="J278" i="9"/>
  <c r="J279" i="9"/>
  <c r="J280" i="9"/>
  <c r="J281" i="9"/>
  <c r="J282" i="9"/>
  <c r="J283" i="9"/>
  <c r="J7" i="9"/>
  <c r="J8" i="9"/>
  <c r="J9" i="9"/>
  <c r="J10" i="9"/>
  <c r="J6"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7" i="9"/>
  <c r="E8" i="9"/>
  <c r="E9" i="9"/>
  <c r="E10" i="9"/>
  <c r="E11" i="9"/>
  <c r="E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5" i="9"/>
  <c r="I146" i="9"/>
  <c r="I147" i="9"/>
  <c r="I148" i="9"/>
  <c r="I149" i="9"/>
  <c r="I150" i="9"/>
  <c r="I151" i="9"/>
  <c r="I152" i="9"/>
  <c r="I153" i="9"/>
  <c r="I154" i="9"/>
  <c r="I155" i="9"/>
  <c r="I156" i="9"/>
  <c r="I157" i="9"/>
  <c r="I158" i="9"/>
  <c r="I159" i="9"/>
  <c r="I160" i="9"/>
  <c r="I161" i="9"/>
  <c r="I162" i="9"/>
  <c r="I163" i="9"/>
  <c r="I164" i="9"/>
  <c r="I165" i="9"/>
  <c r="I166" i="9"/>
  <c r="I167" i="9"/>
  <c r="I168" i="9"/>
  <c r="I169" i="9"/>
  <c r="I170" i="9"/>
  <c r="I171" i="9"/>
  <c r="I172" i="9"/>
  <c r="I173" i="9"/>
  <c r="I174" i="9"/>
  <c r="I175" i="9"/>
  <c r="I176" i="9"/>
  <c r="I177" i="9"/>
  <c r="I178" i="9"/>
  <c r="I179" i="9"/>
  <c r="I180" i="9"/>
  <c r="I181" i="9"/>
  <c r="I182" i="9"/>
  <c r="I183" i="9"/>
  <c r="I184" i="9"/>
  <c r="I185" i="9"/>
  <c r="I186" i="9"/>
  <c r="I187" i="9"/>
  <c r="I188" i="9"/>
  <c r="I189" i="9"/>
  <c r="I190" i="9"/>
  <c r="I191" i="9"/>
  <c r="I192" i="9"/>
  <c r="I193" i="9"/>
  <c r="I194" i="9"/>
  <c r="I195" i="9"/>
  <c r="I196" i="9"/>
  <c r="I197" i="9"/>
  <c r="I198" i="9"/>
  <c r="I199" i="9"/>
  <c r="I200" i="9"/>
  <c r="I201" i="9"/>
  <c r="I202" i="9"/>
  <c r="I203" i="9"/>
  <c r="I204" i="9"/>
  <c r="I205" i="9"/>
  <c r="I206" i="9"/>
  <c r="I207" i="9"/>
  <c r="I208" i="9"/>
  <c r="I209" i="9"/>
  <c r="I210" i="9"/>
  <c r="I211" i="9"/>
  <c r="I212" i="9"/>
  <c r="I213" i="9"/>
  <c r="I214" i="9"/>
  <c r="I215" i="9"/>
  <c r="I216" i="9"/>
  <c r="I217" i="9"/>
  <c r="I218" i="9"/>
  <c r="I219" i="9"/>
  <c r="I220" i="9"/>
  <c r="I221" i="9"/>
  <c r="I222" i="9"/>
  <c r="I223" i="9"/>
  <c r="I224" i="9"/>
  <c r="I225" i="9"/>
  <c r="I226" i="9"/>
  <c r="I227" i="9"/>
  <c r="I228" i="9"/>
  <c r="I229" i="9"/>
  <c r="I230" i="9"/>
  <c r="I231" i="9"/>
  <c r="I232" i="9"/>
  <c r="I233" i="9"/>
  <c r="I234" i="9"/>
  <c r="I235" i="9"/>
  <c r="I236" i="9"/>
  <c r="I237" i="9"/>
  <c r="I238" i="9"/>
  <c r="I239" i="9"/>
  <c r="I240" i="9"/>
  <c r="I241" i="9"/>
  <c r="I242" i="9"/>
  <c r="I243" i="9"/>
  <c r="I244" i="9"/>
  <c r="I245" i="9"/>
  <c r="I246" i="9"/>
  <c r="I247" i="9"/>
  <c r="I248" i="9"/>
  <c r="I249" i="9"/>
  <c r="I250" i="9"/>
  <c r="I251" i="9"/>
  <c r="I252" i="9"/>
  <c r="I253" i="9"/>
  <c r="I254" i="9"/>
  <c r="I255" i="9"/>
  <c r="I256" i="9"/>
  <c r="I257" i="9"/>
  <c r="I258" i="9"/>
  <c r="I259" i="9"/>
  <c r="I260" i="9"/>
  <c r="I261" i="9"/>
  <c r="I262" i="9"/>
  <c r="I263" i="9"/>
  <c r="I264" i="9"/>
  <c r="I265" i="9"/>
  <c r="I266" i="9"/>
  <c r="I267" i="9"/>
  <c r="I268" i="9"/>
  <c r="I269" i="9"/>
  <c r="I270" i="9"/>
  <c r="I271" i="9"/>
  <c r="I272" i="9"/>
  <c r="I273" i="9"/>
  <c r="I274" i="9"/>
  <c r="I275" i="9"/>
  <c r="I276" i="9"/>
  <c r="I277" i="9"/>
  <c r="I278" i="9"/>
  <c r="I279" i="9"/>
  <c r="I280" i="9"/>
  <c r="I281" i="9"/>
  <c r="I282" i="9"/>
  <c r="I283" i="9"/>
  <c r="I6"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256" i="9"/>
  <c r="H257" i="9"/>
  <c r="H258" i="9"/>
  <c r="H259" i="9"/>
  <c r="H260" i="9"/>
  <c r="H261" i="9"/>
  <c r="H262" i="9"/>
  <c r="H263" i="9"/>
  <c r="H264" i="9"/>
  <c r="H265" i="9"/>
  <c r="H266" i="9"/>
  <c r="H267" i="9"/>
  <c r="H268" i="9"/>
  <c r="H269" i="9"/>
  <c r="H270" i="9"/>
  <c r="H271" i="9"/>
  <c r="H272" i="9"/>
  <c r="H273" i="9"/>
  <c r="H274" i="9"/>
  <c r="H275" i="9"/>
  <c r="H276" i="9"/>
  <c r="H277" i="9"/>
  <c r="H278" i="9"/>
  <c r="H279" i="9"/>
  <c r="H280" i="9"/>
  <c r="H281" i="9"/>
  <c r="H282" i="9"/>
  <c r="H283" i="9"/>
  <c r="G6" i="9"/>
  <c r="U45" i="26"/>
  <c r="T45" i="26"/>
  <c r="V45" i="26" s="1"/>
  <c r="S45" i="26"/>
  <c r="R45" i="26"/>
  <c r="Q45" i="26"/>
  <c r="P45" i="26"/>
  <c r="O45" i="26"/>
  <c r="N45" i="26"/>
  <c r="M45" i="26"/>
  <c r="L45" i="26"/>
  <c r="K45" i="26"/>
  <c r="J45" i="26"/>
  <c r="I45" i="26"/>
  <c r="H45" i="26"/>
  <c r="F45" i="26"/>
  <c r="E45" i="26"/>
  <c r="V44" i="26"/>
  <c r="U44" i="26"/>
  <c r="T44" i="26"/>
  <c r="S44" i="26"/>
  <c r="R44" i="26"/>
  <c r="Q44" i="26"/>
  <c r="P44" i="26"/>
  <c r="O44" i="26"/>
  <c r="N44" i="26"/>
  <c r="M44" i="26"/>
  <c r="L44" i="26"/>
  <c r="K44" i="26"/>
  <c r="J44" i="26"/>
  <c r="I44" i="26"/>
  <c r="H44" i="26"/>
  <c r="F44" i="26"/>
  <c r="W44" i="26" s="1"/>
  <c r="E44" i="26"/>
  <c r="G44" i="26" s="1"/>
  <c r="U43" i="26"/>
  <c r="T43" i="26"/>
  <c r="V43" i="26" s="1"/>
  <c r="S43" i="26"/>
  <c r="R43" i="26"/>
  <c r="Q43" i="26"/>
  <c r="P43" i="26"/>
  <c r="O43" i="26"/>
  <c r="N43" i="26"/>
  <c r="M43" i="26"/>
  <c r="L43" i="26"/>
  <c r="K43" i="26"/>
  <c r="J43" i="26"/>
  <c r="I43" i="26"/>
  <c r="H43" i="26"/>
  <c r="F43" i="26"/>
  <c r="E43" i="26"/>
  <c r="U42" i="26"/>
  <c r="T42" i="26"/>
  <c r="V42" i="26" s="1"/>
  <c r="W42" i="26" s="1"/>
  <c r="S42" i="26"/>
  <c r="R42" i="26"/>
  <c r="Q42" i="26"/>
  <c r="P42" i="26"/>
  <c r="O42" i="26"/>
  <c r="N42" i="26"/>
  <c r="M42" i="26"/>
  <c r="L42" i="26"/>
  <c r="K42" i="26"/>
  <c r="J42" i="26"/>
  <c r="I42" i="26"/>
  <c r="H42" i="26"/>
  <c r="F42" i="26"/>
  <c r="E42" i="26"/>
  <c r="G42" i="26" s="1"/>
  <c r="U41" i="26"/>
  <c r="T41" i="26"/>
  <c r="V41" i="26" s="1"/>
  <c r="W41" i="26" s="1"/>
  <c r="S41" i="26"/>
  <c r="R41" i="26"/>
  <c r="Q41" i="26"/>
  <c r="P41" i="26"/>
  <c r="O41" i="26"/>
  <c r="N41" i="26"/>
  <c r="M41" i="26"/>
  <c r="L41" i="26"/>
  <c r="K41" i="26"/>
  <c r="J41" i="26"/>
  <c r="I41" i="26"/>
  <c r="H41" i="26"/>
  <c r="G41" i="26"/>
  <c r="F41" i="26"/>
  <c r="E41" i="26"/>
  <c r="V40" i="26"/>
  <c r="W40" i="26" s="1"/>
  <c r="U40" i="26"/>
  <c r="T40" i="26"/>
  <c r="S40" i="26"/>
  <c r="R40" i="26"/>
  <c r="Q40" i="26"/>
  <c r="P40" i="26"/>
  <c r="O40" i="26"/>
  <c r="N40" i="26"/>
  <c r="M40" i="26"/>
  <c r="L40" i="26"/>
  <c r="K40" i="26"/>
  <c r="J40" i="26"/>
  <c r="I40" i="26"/>
  <c r="H40" i="26"/>
  <c r="G40" i="26"/>
  <c r="F40" i="26"/>
  <c r="E40" i="26"/>
  <c r="U39" i="26"/>
  <c r="T39" i="26"/>
  <c r="V39" i="26" s="1"/>
  <c r="S39" i="26"/>
  <c r="R39" i="26"/>
  <c r="Q39" i="26"/>
  <c r="P39" i="26"/>
  <c r="O39" i="26"/>
  <c r="N39" i="26"/>
  <c r="M39" i="26"/>
  <c r="L39" i="26"/>
  <c r="K39" i="26"/>
  <c r="J39" i="26"/>
  <c r="I39" i="26"/>
  <c r="H39" i="26"/>
  <c r="F39" i="26"/>
  <c r="E39" i="26"/>
  <c r="U38" i="26"/>
  <c r="T38" i="26"/>
  <c r="V38" i="26" s="1"/>
  <c r="W38" i="26" s="1"/>
  <c r="S38" i="26"/>
  <c r="R38" i="26"/>
  <c r="Q38" i="26"/>
  <c r="P38" i="26"/>
  <c r="O38" i="26"/>
  <c r="N38" i="26"/>
  <c r="M38" i="26"/>
  <c r="L38" i="26"/>
  <c r="K38" i="26"/>
  <c r="J38" i="26"/>
  <c r="I38" i="26"/>
  <c r="H38" i="26"/>
  <c r="F38" i="26"/>
  <c r="E38" i="26"/>
  <c r="U37" i="26"/>
  <c r="T37" i="26"/>
  <c r="S37" i="26"/>
  <c r="R37" i="26"/>
  <c r="Q37" i="26"/>
  <c r="P37" i="26"/>
  <c r="O37" i="26"/>
  <c r="N37" i="26"/>
  <c r="M37" i="26"/>
  <c r="L37" i="26"/>
  <c r="K37" i="26"/>
  <c r="J37" i="26"/>
  <c r="I37" i="26"/>
  <c r="H37" i="26"/>
  <c r="F37" i="26"/>
  <c r="E37" i="26"/>
  <c r="G37" i="26" s="1"/>
  <c r="U36" i="26"/>
  <c r="T36" i="26"/>
  <c r="V36" i="26" s="1"/>
  <c r="W36" i="26" s="1"/>
  <c r="S36" i="26"/>
  <c r="R36" i="26"/>
  <c r="Q36" i="26"/>
  <c r="P36" i="26"/>
  <c r="O36" i="26"/>
  <c r="N36" i="26"/>
  <c r="M36" i="26"/>
  <c r="L36" i="26"/>
  <c r="K36" i="26"/>
  <c r="J36" i="26"/>
  <c r="I36" i="26"/>
  <c r="H36" i="26"/>
  <c r="G36" i="26"/>
  <c r="F36" i="26"/>
  <c r="E36" i="26"/>
  <c r="U35" i="26"/>
  <c r="V35" i="26" s="1"/>
  <c r="T35" i="26"/>
  <c r="S35" i="26"/>
  <c r="R35" i="26"/>
  <c r="Q35" i="26"/>
  <c r="P35" i="26"/>
  <c r="O35" i="26"/>
  <c r="N35" i="26"/>
  <c r="M35" i="26"/>
  <c r="L35" i="26"/>
  <c r="K35" i="26"/>
  <c r="J35" i="26"/>
  <c r="I35" i="26"/>
  <c r="H35" i="26"/>
  <c r="F35" i="26"/>
  <c r="E35" i="26"/>
  <c r="G35" i="26" s="1"/>
  <c r="U34" i="26"/>
  <c r="T34" i="26"/>
  <c r="S34" i="26"/>
  <c r="R34" i="26"/>
  <c r="Q34" i="26"/>
  <c r="P34" i="26"/>
  <c r="O34" i="26"/>
  <c r="N34" i="26"/>
  <c r="M34" i="26"/>
  <c r="L34" i="26"/>
  <c r="K34" i="26"/>
  <c r="J34" i="26"/>
  <c r="I34" i="26"/>
  <c r="H34" i="26"/>
  <c r="F34" i="26"/>
  <c r="E34" i="26"/>
  <c r="G34" i="26" s="1"/>
  <c r="U33" i="26"/>
  <c r="T33" i="26"/>
  <c r="V33" i="26" s="1"/>
  <c r="S33" i="26"/>
  <c r="R33" i="26"/>
  <c r="Q33" i="26"/>
  <c r="P33" i="26"/>
  <c r="O33" i="26"/>
  <c r="N33" i="26"/>
  <c r="M33" i="26"/>
  <c r="L33" i="26"/>
  <c r="K33" i="26"/>
  <c r="J33" i="26"/>
  <c r="I33" i="26"/>
  <c r="H33" i="26"/>
  <c r="F33" i="26"/>
  <c r="E33" i="26"/>
  <c r="G33" i="26" s="1"/>
  <c r="U32" i="26"/>
  <c r="T32" i="26"/>
  <c r="V32" i="26" s="1"/>
  <c r="W32" i="26" s="1"/>
  <c r="S32" i="26"/>
  <c r="R32" i="26"/>
  <c r="Q32" i="26"/>
  <c r="P32" i="26"/>
  <c r="O32" i="26"/>
  <c r="N32" i="26"/>
  <c r="M32" i="26"/>
  <c r="L32" i="26"/>
  <c r="K32" i="26"/>
  <c r="J32" i="26"/>
  <c r="I32" i="26"/>
  <c r="H32" i="26"/>
  <c r="F32" i="26"/>
  <c r="E32" i="26"/>
  <c r="G32" i="26" s="1"/>
  <c r="V31" i="26"/>
  <c r="U31" i="26"/>
  <c r="T31" i="26"/>
  <c r="S31" i="26"/>
  <c r="R31" i="26"/>
  <c r="Q31" i="26"/>
  <c r="P31" i="26"/>
  <c r="O31" i="26"/>
  <c r="N31" i="26"/>
  <c r="M31" i="26"/>
  <c r="L31" i="26"/>
  <c r="K31" i="26"/>
  <c r="J31" i="26"/>
  <c r="I31" i="26"/>
  <c r="H31" i="26"/>
  <c r="F31" i="26"/>
  <c r="E31" i="26"/>
  <c r="G31" i="26" s="1"/>
  <c r="U30" i="26"/>
  <c r="T30" i="26"/>
  <c r="V30" i="26" s="1"/>
  <c r="S30" i="26"/>
  <c r="R30" i="26"/>
  <c r="Q30" i="26"/>
  <c r="P30" i="26"/>
  <c r="O30" i="26"/>
  <c r="N30" i="26"/>
  <c r="M30" i="26"/>
  <c r="L30" i="26"/>
  <c r="K30" i="26"/>
  <c r="J30" i="26"/>
  <c r="I30" i="26"/>
  <c r="H30" i="26"/>
  <c r="F30" i="26"/>
  <c r="E30" i="26"/>
  <c r="G30" i="26" s="1"/>
  <c r="U29" i="26"/>
  <c r="T29" i="26"/>
  <c r="V29" i="26" s="1"/>
  <c r="S29" i="26"/>
  <c r="R29" i="26"/>
  <c r="Q29" i="26"/>
  <c r="P29" i="26"/>
  <c r="O29" i="26"/>
  <c r="N29" i="26"/>
  <c r="M29" i="26"/>
  <c r="L29" i="26"/>
  <c r="K29" i="26"/>
  <c r="J29" i="26"/>
  <c r="I29" i="26"/>
  <c r="H29" i="26"/>
  <c r="F29" i="26"/>
  <c r="G29" i="26" s="1"/>
  <c r="E29" i="26"/>
  <c r="U28" i="26"/>
  <c r="V28" i="26" s="1"/>
  <c r="T28" i="26"/>
  <c r="S28" i="26"/>
  <c r="R28" i="26"/>
  <c r="Q28" i="26"/>
  <c r="P28" i="26"/>
  <c r="O28" i="26"/>
  <c r="N28" i="26"/>
  <c r="M28" i="26"/>
  <c r="L28" i="26"/>
  <c r="K28" i="26"/>
  <c r="J28" i="26"/>
  <c r="I28" i="26"/>
  <c r="H28" i="26"/>
  <c r="F28" i="26"/>
  <c r="E28" i="26"/>
  <c r="G28" i="26" s="1"/>
  <c r="U27" i="26"/>
  <c r="T27" i="26"/>
  <c r="V27" i="26" s="1"/>
  <c r="S27" i="26"/>
  <c r="R27" i="26"/>
  <c r="Q27" i="26"/>
  <c r="P27" i="26"/>
  <c r="O27" i="26"/>
  <c r="N27" i="26"/>
  <c r="M27" i="26"/>
  <c r="L27" i="26"/>
  <c r="K27" i="26"/>
  <c r="J27" i="26"/>
  <c r="I27" i="26"/>
  <c r="H27" i="26"/>
  <c r="F27" i="26"/>
  <c r="E27" i="26"/>
  <c r="U26" i="26"/>
  <c r="T26" i="26"/>
  <c r="V26" i="26" s="1"/>
  <c r="S26" i="26"/>
  <c r="R26" i="26"/>
  <c r="Q26" i="26"/>
  <c r="P26" i="26"/>
  <c r="O26" i="26"/>
  <c r="N26" i="26"/>
  <c r="M26" i="26"/>
  <c r="L26" i="26"/>
  <c r="K26" i="26"/>
  <c r="J26" i="26"/>
  <c r="I26" i="26"/>
  <c r="H26" i="26"/>
  <c r="F26" i="26"/>
  <c r="E26" i="26"/>
  <c r="U25" i="26"/>
  <c r="T25" i="26"/>
  <c r="V25" i="26" s="1"/>
  <c r="W25" i="26" s="1"/>
  <c r="S25" i="26"/>
  <c r="R25" i="26"/>
  <c r="Q25" i="26"/>
  <c r="P25" i="26"/>
  <c r="O25" i="26"/>
  <c r="N25" i="26"/>
  <c r="M25" i="26"/>
  <c r="L25" i="26"/>
  <c r="K25" i="26"/>
  <c r="J25" i="26"/>
  <c r="I25" i="26"/>
  <c r="H25" i="26"/>
  <c r="G25" i="26"/>
  <c r="F25" i="26"/>
  <c r="E25" i="26"/>
  <c r="V24" i="26"/>
  <c r="U24" i="26"/>
  <c r="T24" i="26"/>
  <c r="S24" i="26"/>
  <c r="R24" i="26"/>
  <c r="Q24" i="26"/>
  <c r="P24" i="26"/>
  <c r="O24" i="26"/>
  <c r="N24" i="26"/>
  <c r="M24" i="26"/>
  <c r="L24" i="26"/>
  <c r="K24" i="26"/>
  <c r="J24" i="26"/>
  <c r="I24" i="26"/>
  <c r="H24" i="26"/>
  <c r="F24" i="26"/>
  <c r="G24" i="26" s="1"/>
  <c r="E24" i="26"/>
  <c r="U23" i="26"/>
  <c r="T23" i="26"/>
  <c r="V23" i="26" s="1"/>
  <c r="S23" i="26"/>
  <c r="R23" i="26"/>
  <c r="Q23" i="26"/>
  <c r="P23" i="26"/>
  <c r="O23" i="26"/>
  <c r="N23" i="26"/>
  <c r="M23" i="26"/>
  <c r="L23" i="26"/>
  <c r="K23" i="26"/>
  <c r="J23" i="26"/>
  <c r="I23" i="26"/>
  <c r="H23" i="26"/>
  <c r="F23" i="26"/>
  <c r="E23" i="26"/>
  <c r="G23" i="26" s="1"/>
  <c r="U22" i="26"/>
  <c r="T22" i="26"/>
  <c r="V22" i="26" s="1"/>
  <c r="W22" i="26" s="1"/>
  <c r="S22" i="26"/>
  <c r="R22" i="26"/>
  <c r="Q22" i="26"/>
  <c r="P22" i="26"/>
  <c r="O22" i="26"/>
  <c r="N22" i="26"/>
  <c r="M22" i="26"/>
  <c r="L22" i="26"/>
  <c r="K22" i="26"/>
  <c r="J22" i="26"/>
  <c r="I22" i="26"/>
  <c r="H22" i="26"/>
  <c r="F22" i="26"/>
  <c r="E22" i="26"/>
  <c r="U21" i="26"/>
  <c r="T21" i="26"/>
  <c r="V21" i="26" s="1"/>
  <c r="W21" i="26" s="1"/>
  <c r="S21" i="26"/>
  <c r="R21" i="26"/>
  <c r="Q21" i="26"/>
  <c r="P21" i="26"/>
  <c r="O21" i="26"/>
  <c r="N21" i="26"/>
  <c r="M21" i="26"/>
  <c r="L21" i="26"/>
  <c r="K21" i="26"/>
  <c r="J21" i="26"/>
  <c r="I21" i="26"/>
  <c r="H21" i="26"/>
  <c r="F21" i="26"/>
  <c r="E21" i="26"/>
  <c r="G21" i="26" s="1"/>
  <c r="U20" i="26"/>
  <c r="T20" i="26"/>
  <c r="V20" i="26" s="1"/>
  <c r="W20" i="26" s="1"/>
  <c r="S20" i="26"/>
  <c r="R20" i="26"/>
  <c r="Q20" i="26"/>
  <c r="P20" i="26"/>
  <c r="O20" i="26"/>
  <c r="N20" i="26"/>
  <c r="M20" i="26"/>
  <c r="L20" i="26"/>
  <c r="K20" i="26"/>
  <c r="J20" i="26"/>
  <c r="I20" i="26"/>
  <c r="H20" i="26"/>
  <c r="G20" i="26"/>
  <c r="F20" i="26"/>
  <c r="E20" i="26"/>
  <c r="U19" i="26"/>
  <c r="T19" i="26"/>
  <c r="V19" i="26" s="1"/>
  <c r="S19" i="26"/>
  <c r="R19" i="26"/>
  <c r="Q19" i="26"/>
  <c r="P19" i="26"/>
  <c r="O19" i="26"/>
  <c r="N19" i="26"/>
  <c r="M19" i="26"/>
  <c r="L19" i="26"/>
  <c r="K19" i="26"/>
  <c r="J19" i="26"/>
  <c r="I19" i="26"/>
  <c r="H19" i="26"/>
  <c r="F19" i="26"/>
  <c r="E19" i="26"/>
  <c r="G19" i="26" s="1"/>
  <c r="U18" i="26"/>
  <c r="T18" i="26"/>
  <c r="V18" i="26" s="1"/>
  <c r="S18" i="26"/>
  <c r="R18" i="26"/>
  <c r="Q18" i="26"/>
  <c r="P18" i="26"/>
  <c r="O18" i="26"/>
  <c r="N18" i="26"/>
  <c r="M18" i="26"/>
  <c r="L18" i="26"/>
  <c r="K18" i="26"/>
  <c r="J18" i="26"/>
  <c r="I18" i="26"/>
  <c r="H18" i="26"/>
  <c r="F18" i="26"/>
  <c r="E18" i="26"/>
  <c r="G18" i="26" s="1"/>
  <c r="U17" i="26"/>
  <c r="T17" i="26"/>
  <c r="V17" i="26" s="1"/>
  <c r="W17" i="26" s="1"/>
  <c r="S17" i="26"/>
  <c r="R17" i="26"/>
  <c r="Q17" i="26"/>
  <c r="P17" i="26"/>
  <c r="O17" i="26"/>
  <c r="N17" i="26"/>
  <c r="M17" i="26"/>
  <c r="L17" i="26"/>
  <c r="K17" i="26"/>
  <c r="J17" i="26"/>
  <c r="I17" i="26"/>
  <c r="H17" i="26"/>
  <c r="F17" i="26"/>
  <c r="E17" i="26"/>
  <c r="G17" i="26" s="1"/>
  <c r="U16" i="26"/>
  <c r="T16" i="26"/>
  <c r="V16" i="26" s="1"/>
  <c r="W16" i="26" s="1"/>
  <c r="S16" i="26"/>
  <c r="R16" i="26"/>
  <c r="Q16" i="26"/>
  <c r="P16" i="26"/>
  <c r="O16" i="26"/>
  <c r="N16" i="26"/>
  <c r="M16" i="26"/>
  <c r="L16" i="26"/>
  <c r="K16" i="26"/>
  <c r="J16" i="26"/>
  <c r="I16" i="26"/>
  <c r="H16" i="26"/>
  <c r="F16" i="26"/>
  <c r="E16" i="26"/>
  <c r="G16" i="26" s="1"/>
  <c r="V15" i="26"/>
  <c r="U15" i="26"/>
  <c r="T15" i="26"/>
  <c r="S15" i="26"/>
  <c r="R15" i="26"/>
  <c r="Q15" i="26"/>
  <c r="P15" i="26"/>
  <c r="O15" i="26"/>
  <c r="N15" i="26"/>
  <c r="M15" i="26"/>
  <c r="L15" i="26"/>
  <c r="K15" i="26"/>
  <c r="J15" i="26"/>
  <c r="I15" i="26"/>
  <c r="H15" i="26"/>
  <c r="F15" i="26"/>
  <c r="E15" i="26"/>
  <c r="G15" i="26" s="1"/>
  <c r="U14" i="26"/>
  <c r="T14" i="26"/>
  <c r="V14" i="26" s="1"/>
  <c r="S14" i="26"/>
  <c r="R14" i="26"/>
  <c r="Q14" i="26"/>
  <c r="P14" i="26"/>
  <c r="O14" i="26"/>
  <c r="N14" i="26"/>
  <c r="M14" i="26"/>
  <c r="L14" i="26"/>
  <c r="K14" i="26"/>
  <c r="J14" i="26"/>
  <c r="I14" i="26"/>
  <c r="H14" i="26"/>
  <c r="F14" i="26"/>
  <c r="E14" i="26"/>
  <c r="G14" i="26" s="1"/>
  <c r="U13" i="26"/>
  <c r="T13" i="26"/>
  <c r="V13" i="26" s="1"/>
  <c r="S13" i="26"/>
  <c r="R13" i="26"/>
  <c r="Q13" i="26"/>
  <c r="P13" i="26"/>
  <c r="O13" i="26"/>
  <c r="N13" i="26"/>
  <c r="M13" i="26"/>
  <c r="L13" i="26"/>
  <c r="K13" i="26"/>
  <c r="J13" i="26"/>
  <c r="I13" i="26"/>
  <c r="H13" i="26"/>
  <c r="F13" i="26"/>
  <c r="G13" i="26" s="1"/>
  <c r="E13" i="26"/>
  <c r="U12" i="26"/>
  <c r="T12" i="26"/>
  <c r="V12" i="26" s="1"/>
  <c r="S12" i="26"/>
  <c r="R12" i="26"/>
  <c r="Q12" i="26"/>
  <c r="P12" i="26"/>
  <c r="O12" i="26"/>
  <c r="N12" i="26"/>
  <c r="M12" i="26"/>
  <c r="L12" i="26"/>
  <c r="K12" i="26"/>
  <c r="J12" i="26"/>
  <c r="I12" i="26"/>
  <c r="H12" i="26"/>
  <c r="F12" i="26"/>
  <c r="W12" i="26" s="1"/>
  <c r="E12" i="26"/>
  <c r="G12" i="26" s="1"/>
  <c r="U11" i="26"/>
  <c r="T11" i="26"/>
  <c r="V11" i="26" s="1"/>
  <c r="S11" i="26"/>
  <c r="R11" i="26"/>
  <c r="Q11" i="26"/>
  <c r="P11" i="26"/>
  <c r="O11" i="26"/>
  <c r="N11" i="26"/>
  <c r="M11" i="26"/>
  <c r="L11" i="26"/>
  <c r="K11" i="26"/>
  <c r="J11" i="26"/>
  <c r="I11" i="26"/>
  <c r="H11" i="26"/>
  <c r="F11" i="26"/>
  <c r="E11" i="26"/>
  <c r="U10" i="26"/>
  <c r="T10" i="26"/>
  <c r="V10" i="26" s="1"/>
  <c r="S10" i="26"/>
  <c r="R10" i="26"/>
  <c r="Q10" i="26"/>
  <c r="P10" i="26"/>
  <c r="O10" i="26"/>
  <c r="N10" i="26"/>
  <c r="M10" i="26"/>
  <c r="L10" i="26"/>
  <c r="K10" i="26"/>
  <c r="J10" i="26"/>
  <c r="I10" i="26"/>
  <c r="H10" i="26"/>
  <c r="F10" i="26"/>
  <c r="E10" i="26"/>
  <c r="U9" i="26"/>
  <c r="T9" i="26"/>
  <c r="V9" i="26" s="1"/>
  <c r="W9" i="26" s="1"/>
  <c r="S9" i="26"/>
  <c r="R9" i="26"/>
  <c r="Q9" i="26"/>
  <c r="P9" i="26"/>
  <c r="O9" i="26"/>
  <c r="N9" i="26"/>
  <c r="M9" i="26"/>
  <c r="L9" i="26"/>
  <c r="K9" i="26"/>
  <c r="J9" i="26"/>
  <c r="I9" i="26"/>
  <c r="H9" i="26"/>
  <c r="G9" i="26"/>
  <c r="F9" i="26"/>
  <c r="E9" i="26"/>
  <c r="V8" i="26"/>
  <c r="U8" i="26"/>
  <c r="T8" i="26"/>
  <c r="S8" i="26"/>
  <c r="R8" i="26"/>
  <c r="Q8" i="26"/>
  <c r="P8" i="26"/>
  <c r="O8" i="26"/>
  <c r="N8" i="26"/>
  <c r="M8" i="26"/>
  <c r="L8" i="26"/>
  <c r="K8" i="26"/>
  <c r="J8" i="26"/>
  <c r="I8" i="26"/>
  <c r="H8" i="26"/>
  <c r="F8" i="26"/>
  <c r="W8" i="26" s="1"/>
  <c r="E8" i="26"/>
  <c r="G8" i="26" s="1"/>
  <c r="U7" i="26"/>
  <c r="T7" i="26"/>
  <c r="V7" i="26" s="1"/>
  <c r="S7" i="26"/>
  <c r="R7" i="26"/>
  <c r="Q7" i="26"/>
  <c r="P7" i="26"/>
  <c r="O7" i="26"/>
  <c r="N7" i="26"/>
  <c r="M7" i="26"/>
  <c r="L7" i="26"/>
  <c r="K7" i="26"/>
  <c r="J7" i="26"/>
  <c r="I7" i="26"/>
  <c r="H7" i="26"/>
  <c r="F7" i="26"/>
  <c r="E7" i="26"/>
  <c r="G7" i="26" s="1"/>
  <c r="U6" i="26"/>
  <c r="T6" i="26"/>
  <c r="V6" i="26" s="1"/>
  <c r="W6" i="26" s="1"/>
  <c r="S6" i="26"/>
  <c r="R6" i="26"/>
  <c r="Q6" i="26"/>
  <c r="P6" i="26"/>
  <c r="O6" i="26"/>
  <c r="N6" i="26"/>
  <c r="M6" i="26"/>
  <c r="L6" i="26"/>
  <c r="K6" i="26"/>
  <c r="J6" i="26"/>
  <c r="I6" i="26"/>
  <c r="H6" i="26"/>
  <c r="F6" i="26"/>
  <c r="E6" i="26"/>
  <c r="U5" i="26"/>
  <c r="T5" i="26"/>
  <c r="V5" i="26" s="1"/>
  <c r="W5" i="26" s="1"/>
  <c r="S5" i="26"/>
  <c r="R5" i="26"/>
  <c r="Q5" i="26"/>
  <c r="P5" i="26"/>
  <c r="O5" i="26"/>
  <c r="N5" i="26"/>
  <c r="M5" i="26"/>
  <c r="L5" i="26"/>
  <c r="K5" i="26"/>
  <c r="J5" i="26"/>
  <c r="I5" i="26"/>
  <c r="H5" i="26"/>
  <c r="G5" i="26"/>
  <c r="F5" i="26"/>
  <c r="E5" i="26"/>
  <c r="U4" i="26"/>
  <c r="T4" i="26"/>
  <c r="V4" i="26" s="1"/>
  <c r="W4" i="26" s="1"/>
  <c r="S4" i="26"/>
  <c r="R4" i="26"/>
  <c r="Q4" i="26"/>
  <c r="P4" i="26"/>
  <c r="O4" i="26"/>
  <c r="N4" i="26"/>
  <c r="M4" i="26"/>
  <c r="L4" i="26"/>
  <c r="K4" i="26"/>
  <c r="J4" i="26"/>
  <c r="I4" i="26"/>
  <c r="H4" i="26"/>
  <c r="G4" i="26"/>
  <c r="F4" i="26"/>
  <c r="E4" i="26"/>
  <c r="U3" i="26"/>
  <c r="T3" i="26"/>
  <c r="V3" i="26" s="1"/>
  <c r="S3" i="26"/>
  <c r="R3" i="26"/>
  <c r="Q3" i="26"/>
  <c r="P3" i="26"/>
  <c r="O3" i="26"/>
  <c r="N3" i="26"/>
  <c r="M3" i="26"/>
  <c r="L3" i="26"/>
  <c r="K3" i="26"/>
  <c r="J3" i="26"/>
  <c r="I3" i="26"/>
  <c r="H3" i="26"/>
  <c r="F3" i="26"/>
  <c r="E3" i="26"/>
  <c r="G3" i="26" s="1"/>
  <c r="W28" i="26" l="1"/>
  <c r="W11" i="26"/>
  <c r="W27" i="26"/>
  <c r="W13" i="26"/>
  <c r="W29" i="26"/>
  <c r="G39" i="26"/>
  <c r="W43" i="26"/>
  <c r="W24" i="26"/>
  <c r="W7" i="26"/>
  <c r="W18" i="26"/>
  <c r="W23" i="26"/>
  <c r="V34" i="26"/>
  <c r="W34" i="26" s="1"/>
  <c r="W39" i="26"/>
  <c r="W3" i="26"/>
  <c r="W14" i="26"/>
  <c r="W19" i="26"/>
  <c r="W30" i="26"/>
  <c r="W35" i="26"/>
  <c r="G10" i="26"/>
  <c r="G26" i="26"/>
  <c r="V37" i="26"/>
  <c r="W37" i="26" s="1"/>
  <c r="W15" i="26"/>
  <c r="W26" i="26"/>
  <c r="W31" i="26"/>
  <c r="W10" i="26"/>
  <c r="G6" i="26"/>
  <c r="G22" i="26"/>
  <c r="G38" i="26"/>
  <c r="G11" i="26"/>
  <c r="G27" i="26"/>
  <c r="W33" i="26"/>
  <c r="G43" i="26"/>
  <c r="W45" i="26"/>
  <c r="G45" i="26"/>
  <c r="V45" i="25" l="1"/>
  <c r="U45" i="25"/>
  <c r="W45" i="25" s="1"/>
  <c r="T45" i="25"/>
  <c r="S45" i="25"/>
  <c r="R45" i="25"/>
  <c r="Q45" i="25"/>
  <c r="P45" i="25"/>
  <c r="O45" i="25"/>
  <c r="N45" i="25"/>
  <c r="M45" i="25"/>
  <c r="L45" i="25"/>
  <c r="K45" i="25"/>
  <c r="J45" i="25"/>
  <c r="I45" i="25"/>
  <c r="G45" i="25"/>
  <c r="F45" i="25"/>
  <c r="V44" i="25"/>
  <c r="U44" i="25"/>
  <c r="T44" i="25"/>
  <c r="S44" i="25"/>
  <c r="R44" i="25"/>
  <c r="Q44" i="25"/>
  <c r="P44" i="25"/>
  <c r="O44" i="25"/>
  <c r="N44" i="25"/>
  <c r="M44" i="25"/>
  <c r="L44" i="25"/>
  <c r="K44" i="25"/>
  <c r="J44" i="25"/>
  <c r="I44" i="25"/>
  <c r="G44" i="25"/>
  <c r="F44" i="25"/>
  <c r="H44" i="25" s="1"/>
  <c r="V43" i="25"/>
  <c r="U43" i="25"/>
  <c r="T43" i="25"/>
  <c r="S43" i="25"/>
  <c r="R43" i="25"/>
  <c r="Q43" i="25"/>
  <c r="P43" i="25"/>
  <c r="O43" i="25"/>
  <c r="N43" i="25"/>
  <c r="M43" i="25"/>
  <c r="L43" i="25"/>
  <c r="K43" i="25"/>
  <c r="J43" i="25"/>
  <c r="I43" i="25"/>
  <c r="G43" i="25"/>
  <c r="F43" i="25"/>
  <c r="V42" i="25"/>
  <c r="U42" i="25"/>
  <c r="T42" i="25"/>
  <c r="S42" i="25"/>
  <c r="R42" i="25"/>
  <c r="Q42" i="25"/>
  <c r="P42" i="25"/>
  <c r="O42" i="25"/>
  <c r="N42" i="25"/>
  <c r="M42" i="25"/>
  <c r="L42" i="25"/>
  <c r="K42" i="25"/>
  <c r="J42" i="25"/>
  <c r="I42" i="25"/>
  <c r="G42" i="25"/>
  <c r="F42" i="25"/>
  <c r="V41" i="25"/>
  <c r="U41" i="25"/>
  <c r="W41" i="25" s="1"/>
  <c r="T41" i="25"/>
  <c r="S41" i="25"/>
  <c r="R41" i="25"/>
  <c r="Q41" i="25"/>
  <c r="P41" i="25"/>
  <c r="O41" i="25"/>
  <c r="N41" i="25"/>
  <c r="M41" i="25"/>
  <c r="L41" i="25"/>
  <c r="K41" i="25"/>
  <c r="J41" i="25"/>
  <c r="I41" i="25"/>
  <c r="G41" i="25"/>
  <c r="F41" i="25"/>
  <c r="V40" i="25"/>
  <c r="U40" i="25"/>
  <c r="T40" i="25"/>
  <c r="S40" i="25"/>
  <c r="R40" i="25"/>
  <c r="Q40" i="25"/>
  <c r="P40" i="25"/>
  <c r="O40" i="25"/>
  <c r="N40" i="25"/>
  <c r="M40" i="25"/>
  <c r="L40" i="25"/>
  <c r="K40" i="25"/>
  <c r="J40" i="25"/>
  <c r="I40" i="25"/>
  <c r="G40" i="25"/>
  <c r="F40" i="25"/>
  <c r="H40" i="25" s="1"/>
  <c r="V39" i="25"/>
  <c r="U39" i="25"/>
  <c r="W39" i="25" s="1"/>
  <c r="T39" i="25"/>
  <c r="S39" i="25"/>
  <c r="R39" i="25"/>
  <c r="Q39" i="25"/>
  <c r="P39" i="25"/>
  <c r="O39" i="25"/>
  <c r="N39" i="25"/>
  <c r="M39" i="25"/>
  <c r="L39" i="25"/>
  <c r="K39" i="25"/>
  <c r="J39" i="25"/>
  <c r="I39" i="25"/>
  <c r="G39" i="25"/>
  <c r="F39" i="25"/>
  <c r="H39" i="25" s="1"/>
  <c r="V38" i="25"/>
  <c r="U38" i="25"/>
  <c r="T38" i="25"/>
  <c r="S38" i="25"/>
  <c r="R38" i="25"/>
  <c r="Q38" i="25"/>
  <c r="P38" i="25"/>
  <c r="O38" i="25"/>
  <c r="N38" i="25"/>
  <c r="M38" i="25"/>
  <c r="L38" i="25"/>
  <c r="K38" i="25"/>
  <c r="J38" i="25"/>
  <c r="I38" i="25"/>
  <c r="G38" i="25"/>
  <c r="F38" i="25"/>
  <c r="V37" i="25"/>
  <c r="U37" i="25"/>
  <c r="T37" i="25"/>
  <c r="S37" i="25"/>
  <c r="R37" i="25"/>
  <c r="Q37" i="25"/>
  <c r="P37" i="25"/>
  <c r="O37" i="25"/>
  <c r="N37" i="25"/>
  <c r="M37" i="25"/>
  <c r="L37" i="25"/>
  <c r="K37" i="25"/>
  <c r="J37" i="25"/>
  <c r="I37" i="25"/>
  <c r="G37" i="25"/>
  <c r="F37" i="25"/>
  <c r="V36" i="25"/>
  <c r="U36" i="25"/>
  <c r="W36" i="25" s="1"/>
  <c r="T36" i="25"/>
  <c r="S36" i="25"/>
  <c r="R36" i="25"/>
  <c r="Q36" i="25"/>
  <c r="P36" i="25"/>
  <c r="O36" i="25"/>
  <c r="N36" i="25"/>
  <c r="M36" i="25"/>
  <c r="L36" i="25"/>
  <c r="K36" i="25"/>
  <c r="J36" i="25"/>
  <c r="I36" i="25"/>
  <c r="G36" i="25"/>
  <c r="F36" i="25"/>
  <c r="H36" i="25" s="1"/>
  <c r="V35" i="25"/>
  <c r="U35" i="25"/>
  <c r="W35" i="25" s="1"/>
  <c r="T35" i="25"/>
  <c r="S35" i="25"/>
  <c r="R35" i="25"/>
  <c r="Q35" i="25"/>
  <c r="P35" i="25"/>
  <c r="O35" i="25"/>
  <c r="N35" i="25"/>
  <c r="M35" i="25"/>
  <c r="L35" i="25"/>
  <c r="K35" i="25"/>
  <c r="J35" i="25"/>
  <c r="I35" i="25"/>
  <c r="G35" i="25"/>
  <c r="F35" i="25"/>
  <c r="H35" i="25" s="1"/>
  <c r="V34" i="25"/>
  <c r="U34" i="25"/>
  <c r="W34" i="25" s="1"/>
  <c r="X34" i="25" s="1"/>
  <c r="T34" i="25"/>
  <c r="S34" i="25"/>
  <c r="R34" i="25"/>
  <c r="Q34" i="25"/>
  <c r="P34" i="25"/>
  <c r="O34" i="25"/>
  <c r="N34" i="25"/>
  <c r="M34" i="25"/>
  <c r="L34" i="25"/>
  <c r="K34" i="25"/>
  <c r="J34" i="25"/>
  <c r="I34" i="25"/>
  <c r="G34" i="25"/>
  <c r="F34" i="25"/>
  <c r="H34" i="25" s="1"/>
  <c r="V33" i="25"/>
  <c r="U33" i="25"/>
  <c r="W33" i="25" s="1"/>
  <c r="T33" i="25"/>
  <c r="S33" i="25"/>
  <c r="R33" i="25"/>
  <c r="Q33" i="25"/>
  <c r="P33" i="25"/>
  <c r="O33" i="25"/>
  <c r="N33" i="25"/>
  <c r="M33" i="25"/>
  <c r="L33" i="25"/>
  <c r="K33" i="25"/>
  <c r="J33" i="25"/>
  <c r="I33" i="25"/>
  <c r="G33" i="25"/>
  <c r="H33" i="25" s="1"/>
  <c r="F33" i="25"/>
  <c r="W32" i="25"/>
  <c r="X32" i="25" s="1"/>
  <c r="V32" i="25"/>
  <c r="U32" i="25"/>
  <c r="T32" i="25"/>
  <c r="S32" i="25"/>
  <c r="R32" i="25"/>
  <c r="Q32" i="25"/>
  <c r="P32" i="25"/>
  <c r="O32" i="25"/>
  <c r="N32" i="25"/>
  <c r="M32" i="25"/>
  <c r="L32" i="25"/>
  <c r="K32" i="25"/>
  <c r="J32" i="25"/>
  <c r="I32" i="25"/>
  <c r="G32" i="25"/>
  <c r="F32" i="25"/>
  <c r="H32" i="25" s="1"/>
  <c r="V31" i="25"/>
  <c r="U31" i="25"/>
  <c r="W31" i="25" s="1"/>
  <c r="T31" i="25"/>
  <c r="S31" i="25"/>
  <c r="R31" i="25"/>
  <c r="Q31" i="25"/>
  <c r="P31" i="25"/>
  <c r="O31" i="25"/>
  <c r="N31" i="25"/>
  <c r="M31" i="25"/>
  <c r="L31" i="25"/>
  <c r="K31" i="25"/>
  <c r="J31" i="25"/>
  <c r="I31" i="25"/>
  <c r="G31" i="25"/>
  <c r="F31" i="25"/>
  <c r="V30" i="25"/>
  <c r="U30" i="25"/>
  <c r="W30" i="25" s="1"/>
  <c r="T30" i="25"/>
  <c r="S30" i="25"/>
  <c r="R30" i="25"/>
  <c r="Q30" i="25"/>
  <c r="P30" i="25"/>
  <c r="O30" i="25"/>
  <c r="N30" i="25"/>
  <c r="M30" i="25"/>
  <c r="L30" i="25"/>
  <c r="K30" i="25"/>
  <c r="J30" i="25"/>
  <c r="I30" i="25"/>
  <c r="G30" i="25"/>
  <c r="F30" i="25"/>
  <c r="V29" i="25"/>
  <c r="U29" i="25"/>
  <c r="T29" i="25"/>
  <c r="S29" i="25"/>
  <c r="R29" i="25"/>
  <c r="Q29" i="25"/>
  <c r="P29" i="25"/>
  <c r="O29" i="25"/>
  <c r="N29" i="25"/>
  <c r="M29" i="25"/>
  <c r="L29" i="25"/>
  <c r="K29" i="25"/>
  <c r="J29" i="25"/>
  <c r="I29" i="25"/>
  <c r="G29" i="25"/>
  <c r="F29" i="25"/>
  <c r="H29" i="25" s="1"/>
  <c r="V28" i="25"/>
  <c r="U28" i="25"/>
  <c r="W28" i="25" s="1"/>
  <c r="X28" i="25" s="1"/>
  <c r="T28" i="25"/>
  <c r="S28" i="25"/>
  <c r="R28" i="25"/>
  <c r="Q28" i="25"/>
  <c r="P28" i="25"/>
  <c r="O28" i="25"/>
  <c r="N28" i="25"/>
  <c r="M28" i="25"/>
  <c r="L28" i="25"/>
  <c r="K28" i="25"/>
  <c r="J28" i="25"/>
  <c r="I28" i="25"/>
  <c r="G28" i="25"/>
  <c r="H28" i="25" s="1"/>
  <c r="F28" i="25"/>
  <c r="V27" i="25"/>
  <c r="U27" i="25"/>
  <c r="T27" i="25"/>
  <c r="S27" i="25"/>
  <c r="R27" i="25"/>
  <c r="Q27" i="25"/>
  <c r="P27" i="25"/>
  <c r="O27" i="25"/>
  <c r="N27" i="25"/>
  <c r="M27" i="25"/>
  <c r="L27" i="25"/>
  <c r="K27" i="25"/>
  <c r="J27" i="25"/>
  <c r="I27" i="25"/>
  <c r="G27" i="25"/>
  <c r="F27" i="25"/>
  <c r="V26" i="25"/>
  <c r="U26" i="25"/>
  <c r="W26" i="25" s="1"/>
  <c r="T26" i="25"/>
  <c r="S26" i="25"/>
  <c r="R26" i="25"/>
  <c r="Q26" i="25"/>
  <c r="P26" i="25"/>
  <c r="O26" i="25"/>
  <c r="N26" i="25"/>
  <c r="M26" i="25"/>
  <c r="L26" i="25"/>
  <c r="K26" i="25"/>
  <c r="J26" i="25"/>
  <c r="I26" i="25"/>
  <c r="G26" i="25"/>
  <c r="F26" i="25"/>
  <c r="V25" i="25"/>
  <c r="U25" i="25"/>
  <c r="W25" i="25" s="1"/>
  <c r="X25" i="25" s="1"/>
  <c r="T25" i="25"/>
  <c r="S25" i="25"/>
  <c r="R25" i="25"/>
  <c r="Q25" i="25"/>
  <c r="P25" i="25"/>
  <c r="O25" i="25"/>
  <c r="N25" i="25"/>
  <c r="M25" i="25"/>
  <c r="L25" i="25"/>
  <c r="K25" i="25"/>
  <c r="J25" i="25"/>
  <c r="I25" i="25"/>
  <c r="H25" i="25"/>
  <c r="G25" i="25"/>
  <c r="F25" i="25"/>
  <c r="V24" i="25"/>
  <c r="U24" i="25"/>
  <c r="W24" i="25" s="1"/>
  <c r="X24" i="25" s="1"/>
  <c r="T24" i="25"/>
  <c r="S24" i="25"/>
  <c r="R24" i="25"/>
  <c r="Q24" i="25"/>
  <c r="P24" i="25"/>
  <c r="O24" i="25"/>
  <c r="N24" i="25"/>
  <c r="M24" i="25"/>
  <c r="L24" i="25"/>
  <c r="K24" i="25"/>
  <c r="J24" i="25"/>
  <c r="I24" i="25"/>
  <c r="G24" i="25"/>
  <c r="F24" i="25"/>
  <c r="H24" i="25" s="1"/>
  <c r="V23" i="25"/>
  <c r="W23" i="25" s="1"/>
  <c r="U23" i="25"/>
  <c r="T23" i="25"/>
  <c r="S23" i="25"/>
  <c r="R23" i="25"/>
  <c r="Q23" i="25"/>
  <c r="P23" i="25"/>
  <c r="O23" i="25"/>
  <c r="N23" i="25"/>
  <c r="M23" i="25"/>
  <c r="L23" i="25"/>
  <c r="K23" i="25"/>
  <c r="J23" i="25"/>
  <c r="I23" i="25"/>
  <c r="G23" i="25"/>
  <c r="F23" i="25"/>
  <c r="V22" i="25"/>
  <c r="U22" i="25"/>
  <c r="T22" i="25"/>
  <c r="S22" i="25"/>
  <c r="R22" i="25"/>
  <c r="Q22" i="25"/>
  <c r="P22" i="25"/>
  <c r="O22" i="25"/>
  <c r="N22" i="25"/>
  <c r="M22" i="25"/>
  <c r="L22" i="25"/>
  <c r="K22" i="25"/>
  <c r="J22" i="25"/>
  <c r="I22" i="25"/>
  <c r="G22" i="25"/>
  <c r="F22" i="25"/>
  <c r="H22" i="25" s="1"/>
  <c r="V21" i="25"/>
  <c r="U21" i="25"/>
  <c r="T21" i="25"/>
  <c r="S21" i="25"/>
  <c r="R21" i="25"/>
  <c r="Q21" i="25"/>
  <c r="P21" i="25"/>
  <c r="O21" i="25"/>
  <c r="N21" i="25"/>
  <c r="M21" i="25"/>
  <c r="L21" i="25"/>
  <c r="K21" i="25"/>
  <c r="J21" i="25"/>
  <c r="I21" i="25"/>
  <c r="G21" i="25"/>
  <c r="F21" i="25"/>
  <c r="H21" i="25" s="1"/>
  <c r="V20" i="25"/>
  <c r="U20" i="25"/>
  <c r="T20" i="25"/>
  <c r="S20" i="25"/>
  <c r="R20" i="25"/>
  <c r="Q20" i="25"/>
  <c r="P20" i="25"/>
  <c r="O20" i="25"/>
  <c r="N20" i="25"/>
  <c r="M20" i="25"/>
  <c r="L20" i="25"/>
  <c r="K20" i="25"/>
  <c r="J20" i="25"/>
  <c r="I20" i="25"/>
  <c r="G20" i="25"/>
  <c r="F20" i="25"/>
  <c r="H20" i="25" s="1"/>
  <c r="W19" i="25"/>
  <c r="V19" i="25"/>
  <c r="U19" i="25"/>
  <c r="T19" i="25"/>
  <c r="S19" i="25"/>
  <c r="R19" i="25"/>
  <c r="Q19" i="25"/>
  <c r="P19" i="25"/>
  <c r="O19" i="25"/>
  <c r="N19" i="25"/>
  <c r="M19" i="25"/>
  <c r="L19" i="25"/>
  <c r="K19" i="25"/>
  <c r="J19" i="25"/>
  <c r="I19" i="25"/>
  <c r="G19" i="25"/>
  <c r="F19" i="25"/>
  <c r="H19" i="25" s="1"/>
  <c r="V18" i="25"/>
  <c r="U18" i="25"/>
  <c r="T18" i="25"/>
  <c r="S18" i="25"/>
  <c r="R18" i="25"/>
  <c r="Q18" i="25"/>
  <c r="P18" i="25"/>
  <c r="O18" i="25"/>
  <c r="N18" i="25"/>
  <c r="M18" i="25"/>
  <c r="L18" i="25"/>
  <c r="K18" i="25"/>
  <c r="J18" i="25"/>
  <c r="I18" i="25"/>
  <c r="G18" i="25"/>
  <c r="F18" i="25"/>
  <c r="H18" i="25" s="1"/>
  <c r="V17" i="25"/>
  <c r="U17" i="25"/>
  <c r="T17" i="25"/>
  <c r="S17" i="25"/>
  <c r="R17" i="25"/>
  <c r="Q17" i="25"/>
  <c r="P17" i="25"/>
  <c r="O17" i="25"/>
  <c r="N17" i="25"/>
  <c r="M17" i="25"/>
  <c r="L17" i="25"/>
  <c r="K17" i="25"/>
  <c r="J17" i="25"/>
  <c r="I17" i="25"/>
  <c r="G17" i="25"/>
  <c r="H17" i="25" s="1"/>
  <c r="F17" i="25"/>
  <c r="V16" i="25"/>
  <c r="U16" i="25"/>
  <c r="W16" i="25" s="1"/>
  <c r="X16" i="25" s="1"/>
  <c r="T16" i="25"/>
  <c r="S16" i="25"/>
  <c r="R16" i="25"/>
  <c r="Q16" i="25"/>
  <c r="P16" i="25"/>
  <c r="O16" i="25"/>
  <c r="N16" i="25"/>
  <c r="M16" i="25"/>
  <c r="L16" i="25"/>
  <c r="K16" i="25"/>
  <c r="J16" i="25"/>
  <c r="I16" i="25"/>
  <c r="G16" i="25"/>
  <c r="F16" i="25"/>
  <c r="V15" i="25"/>
  <c r="U15" i="25"/>
  <c r="W15" i="25" s="1"/>
  <c r="T15" i="25"/>
  <c r="S15" i="25"/>
  <c r="R15" i="25"/>
  <c r="Q15" i="25"/>
  <c r="P15" i="25"/>
  <c r="O15" i="25"/>
  <c r="N15" i="25"/>
  <c r="M15" i="25"/>
  <c r="L15" i="25"/>
  <c r="K15" i="25"/>
  <c r="J15" i="25"/>
  <c r="I15" i="25"/>
  <c r="G15" i="25"/>
  <c r="F15" i="25"/>
  <c r="V14" i="25"/>
  <c r="U14" i="25"/>
  <c r="W14" i="25" s="1"/>
  <c r="T14" i="25"/>
  <c r="S14" i="25"/>
  <c r="R14" i="25"/>
  <c r="Q14" i="25"/>
  <c r="P14" i="25"/>
  <c r="O14" i="25"/>
  <c r="N14" i="25"/>
  <c r="M14" i="25"/>
  <c r="L14" i="25"/>
  <c r="K14" i="25"/>
  <c r="J14" i="25"/>
  <c r="I14" i="25"/>
  <c r="G14" i="25"/>
  <c r="F14" i="25"/>
  <c r="V13" i="25"/>
  <c r="U13" i="25"/>
  <c r="T13" i="25"/>
  <c r="S13" i="25"/>
  <c r="R13" i="25"/>
  <c r="Q13" i="25"/>
  <c r="P13" i="25"/>
  <c r="O13" i="25"/>
  <c r="N13" i="25"/>
  <c r="M13" i="25"/>
  <c r="L13" i="25"/>
  <c r="K13" i="25"/>
  <c r="J13" i="25"/>
  <c r="I13" i="25"/>
  <c r="H13" i="25"/>
  <c r="G13" i="25"/>
  <c r="F13" i="25"/>
  <c r="V12" i="25"/>
  <c r="U12" i="25"/>
  <c r="W12" i="25" s="1"/>
  <c r="T12" i="25"/>
  <c r="S12" i="25"/>
  <c r="R12" i="25"/>
  <c r="Q12" i="25"/>
  <c r="P12" i="25"/>
  <c r="O12" i="25"/>
  <c r="N12" i="25"/>
  <c r="M12" i="25"/>
  <c r="L12" i="25"/>
  <c r="K12" i="25"/>
  <c r="J12" i="25"/>
  <c r="I12" i="25"/>
  <c r="G12" i="25"/>
  <c r="F12" i="25"/>
  <c r="V11" i="25"/>
  <c r="U11" i="25"/>
  <c r="T11" i="25"/>
  <c r="S11" i="25"/>
  <c r="R11" i="25"/>
  <c r="Q11" i="25"/>
  <c r="P11" i="25"/>
  <c r="O11" i="25"/>
  <c r="N11" i="25"/>
  <c r="M11" i="25"/>
  <c r="L11" i="25"/>
  <c r="K11" i="25"/>
  <c r="J11" i="25"/>
  <c r="I11" i="25"/>
  <c r="G11" i="25"/>
  <c r="F11" i="25"/>
  <c r="H11" i="25" s="1"/>
  <c r="V10" i="25"/>
  <c r="U10" i="25"/>
  <c r="W10" i="25" s="1"/>
  <c r="X10" i="25" s="1"/>
  <c r="T10" i="25"/>
  <c r="S10" i="25"/>
  <c r="R10" i="25"/>
  <c r="Q10" i="25"/>
  <c r="P10" i="25"/>
  <c r="O10" i="25"/>
  <c r="N10" i="25"/>
  <c r="M10" i="25"/>
  <c r="L10" i="25"/>
  <c r="K10" i="25"/>
  <c r="J10" i="25"/>
  <c r="I10" i="25"/>
  <c r="G10" i="25"/>
  <c r="F10" i="25"/>
  <c r="H10" i="25" s="1"/>
  <c r="V9" i="25"/>
  <c r="U9" i="25"/>
  <c r="W9" i="25" s="1"/>
  <c r="T9" i="25"/>
  <c r="S9" i="25"/>
  <c r="R9" i="25"/>
  <c r="Q9" i="25"/>
  <c r="P9" i="25"/>
  <c r="O9" i="25"/>
  <c r="N9" i="25"/>
  <c r="M9" i="25"/>
  <c r="L9" i="25"/>
  <c r="K9" i="25"/>
  <c r="J9" i="25"/>
  <c r="I9" i="25"/>
  <c r="G9" i="25"/>
  <c r="H9" i="25" s="1"/>
  <c r="F9" i="25"/>
  <c r="V8" i="25"/>
  <c r="U8" i="25"/>
  <c r="W8" i="25" s="1"/>
  <c r="T8" i="25"/>
  <c r="S8" i="25"/>
  <c r="R8" i="25"/>
  <c r="Q8" i="25"/>
  <c r="P8" i="25"/>
  <c r="O8" i="25"/>
  <c r="N8" i="25"/>
  <c r="M8" i="25"/>
  <c r="L8" i="25"/>
  <c r="K8" i="25"/>
  <c r="J8" i="25"/>
  <c r="I8" i="25"/>
  <c r="G8" i="25"/>
  <c r="H8" i="25" s="1"/>
  <c r="F8" i="25"/>
  <c r="V7" i="25"/>
  <c r="U7" i="25"/>
  <c r="T7" i="25"/>
  <c r="S7" i="25"/>
  <c r="R7" i="25"/>
  <c r="Q7" i="25"/>
  <c r="P7" i="25"/>
  <c r="O7" i="25"/>
  <c r="N7" i="25"/>
  <c r="M7" i="25"/>
  <c r="L7" i="25"/>
  <c r="K7" i="25"/>
  <c r="J7" i="25"/>
  <c r="I7" i="25"/>
  <c r="G7" i="25"/>
  <c r="F7" i="25"/>
  <c r="V6" i="25"/>
  <c r="U6" i="25"/>
  <c r="T6" i="25"/>
  <c r="S6" i="25"/>
  <c r="R6" i="25"/>
  <c r="Q6" i="25"/>
  <c r="P6" i="25"/>
  <c r="O6" i="25"/>
  <c r="N6" i="25"/>
  <c r="M6" i="25"/>
  <c r="L6" i="25"/>
  <c r="K6" i="25"/>
  <c r="J6" i="25"/>
  <c r="I6" i="25"/>
  <c r="G6" i="25"/>
  <c r="F6" i="25"/>
  <c r="V5" i="25"/>
  <c r="U5" i="25"/>
  <c r="T5" i="25"/>
  <c r="S5" i="25"/>
  <c r="R5" i="25"/>
  <c r="Q5" i="25"/>
  <c r="P5" i="25"/>
  <c r="O5" i="25"/>
  <c r="N5" i="25"/>
  <c r="M5" i="25"/>
  <c r="L5" i="25"/>
  <c r="K5" i="25"/>
  <c r="J5" i="25"/>
  <c r="I5" i="25"/>
  <c r="G5" i="25"/>
  <c r="F5" i="25"/>
  <c r="V4" i="25"/>
  <c r="U4" i="25"/>
  <c r="W4" i="25" s="1"/>
  <c r="T4" i="25"/>
  <c r="S4" i="25"/>
  <c r="R4" i="25"/>
  <c r="Q4" i="25"/>
  <c r="P4" i="25"/>
  <c r="O4" i="25"/>
  <c r="N4" i="25"/>
  <c r="M4" i="25"/>
  <c r="L4" i="25"/>
  <c r="K4" i="25"/>
  <c r="J4" i="25"/>
  <c r="I4" i="25"/>
  <c r="G4" i="25"/>
  <c r="F4" i="25"/>
  <c r="H4" i="25" s="1"/>
  <c r="V3" i="25"/>
  <c r="U3" i="25"/>
  <c r="W3" i="25" s="1"/>
  <c r="T3" i="25"/>
  <c r="S3" i="25"/>
  <c r="R3" i="25"/>
  <c r="Q3" i="25"/>
  <c r="P3" i="25"/>
  <c r="O3" i="25"/>
  <c r="N3" i="25"/>
  <c r="M3" i="25"/>
  <c r="L3" i="25"/>
  <c r="K3" i="25"/>
  <c r="J3" i="25"/>
  <c r="I3" i="25"/>
  <c r="G3" i="25"/>
  <c r="F3" i="25"/>
  <c r="H3" i="25" s="1"/>
  <c r="W7" i="25" l="1"/>
  <c r="W43" i="25"/>
  <c r="H12" i="25"/>
  <c r="X4" i="25"/>
  <c r="X26" i="25"/>
  <c r="H5" i="25"/>
  <c r="H16" i="25"/>
  <c r="H27" i="25"/>
  <c r="H38" i="25"/>
  <c r="W27" i="25"/>
  <c r="W38" i="25"/>
  <c r="X38" i="25" s="1"/>
  <c r="X8" i="25"/>
  <c r="H6" i="25"/>
  <c r="W11" i="25"/>
  <c r="W17" i="25"/>
  <c r="X17" i="25" s="1"/>
  <c r="X9" i="25"/>
  <c r="W20" i="25"/>
  <c r="H26" i="25"/>
  <c r="X36" i="25"/>
  <c r="X20" i="25"/>
  <c r="X31" i="25"/>
  <c r="W40" i="25"/>
  <c r="X40" i="25" s="1"/>
  <c r="X15" i="25"/>
  <c r="X12" i="25"/>
  <c r="W6" i="25"/>
  <c r="X6" i="25" s="1"/>
  <c r="X11" i="25"/>
  <c r="W22" i="25"/>
  <c r="X22" i="25" s="1"/>
  <c r="X27" i="25"/>
  <c r="H7" i="25"/>
  <c r="W13" i="25"/>
  <c r="X13" i="25" s="1"/>
  <c r="H23" i="25"/>
  <c r="W29" i="25"/>
  <c r="X29" i="25" s="1"/>
  <c r="X39" i="25"/>
  <c r="X7" i="25"/>
  <c r="W18" i="25"/>
  <c r="X18" i="25" s="1"/>
  <c r="X23" i="25"/>
  <c r="H42" i="25"/>
  <c r="H14" i="25"/>
  <c r="H30" i="25"/>
  <c r="W44" i="25"/>
  <c r="X44" i="25" s="1"/>
  <c r="W42" i="25"/>
  <c r="X42" i="25" s="1"/>
  <c r="X30" i="25"/>
  <c r="X35" i="25"/>
  <c r="W37" i="25"/>
  <c r="X37" i="25" s="1"/>
  <c r="H43" i="25"/>
  <c r="X3" i="25"/>
  <c r="X14" i="25"/>
  <c r="X19" i="25"/>
  <c r="W5" i="25"/>
  <c r="X5" i="25" s="1"/>
  <c r="H15" i="25"/>
  <c r="W21" i="25"/>
  <c r="X21" i="25" s="1"/>
  <c r="H31" i="25"/>
  <c r="X43" i="25"/>
  <c r="X33" i="25"/>
  <c r="X45" i="25"/>
  <c r="X41" i="25"/>
  <c r="H37" i="25"/>
  <c r="H41" i="25"/>
  <c r="H45" i="25"/>
  <c r="AG39" i="24" l="1"/>
  <c r="AH39" i="24" s="1"/>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E39" i="24"/>
  <c r="AI39" i="24" s="1"/>
  <c r="D39" i="24"/>
  <c r="AG38" i="24"/>
  <c r="AH38" i="24" s="1"/>
  <c r="AF38" i="24"/>
  <c r="AE38" i="24"/>
  <c r="AD38" i="24"/>
  <c r="AC38" i="24"/>
  <c r="AB38" i="24"/>
  <c r="AA38" i="24"/>
  <c r="Z38" i="24"/>
  <c r="Y38" i="24"/>
  <c r="X38" i="24"/>
  <c r="W38" i="24"/>
  <c r="V38" i="24"/>
  <c r="U38" i="24"/>
  <c r="T38" i="24"/>
  <c r="S38" i="24"/>
  <c r="R38" i="24"/>
  <c r="Q38" i="24"/>
  <c r="P38" i="24"/>
  <c r="O38" i="24"/>
  <c r="N38" i="24"/>
  <c r="M38" i="24"/>
  <c r="L38" i="24"/>
  <c r="K38" i="24"/>
  <c r="J38" i="24"/>
  <c r="I38" i="24"/>
  <c r="H38" i="24"/>
  <c r="G38" i="24"/>
  <c r="E38" i="24"/>
  <c r="AI38" i="24" s="1"/>
  <c r="D38" i="24"/>
  <c r="F38" i="24" s="1"/>
  <c r="AG37" i="24"/>
  <c r="AH37" i="24" s="1"/>
  <c r="AF37" i="24"/>
  <c r="AE37" i="24"/>
  <c r="AD37" i="24"/>
  <c r="AC37" i="24"/>
  <c r="AB37" i="24"/>
  <c r="AA37" i="24"/>
  <c r="Z37" i="24"/>
  <c r="Y37" i="24"/>
  <c r="X37" i="24"/>
  <c r="W37" i="24"/>
  <c r="V37" i="24"/>
  <c r="U37" i="24"/>
  <c r="T37" i="24"/>
  <c r="S37" i="24"/>
  <c r="R37" i="24"/>
  <c r="Q37" i="24"/>
  <c r="P37" i="24"/>
  <c r="O37" i="24"/>
  <c r="N37" i="24"/>
  <c r="M37" i="24"/>
  <c r="L37" i="24"/>
  <c r="K37" i="24"/>
  <c r="J37" i="24"/>
  <c r="I37" i="24"/>
  <c r="H37" i="24"/>
  <c r="G37" i="24"/>
  <c r="E37" i="24"/>
  <c r="D37" i="24"/>
  <c r="AG36" i="24"/>
  <c r="AH36" i="24" s="1"/>
  <c r="AF36" i="24"/>
  <c r="AE36" i="24"/>
  <c r="AD36" i="24"/>
  <c r="AC36" i="24"/>
  <c r="AB36" i="24"/>
  <c r="AA36" i="24"/>
  <c r="Z36" i="24"/>
  <c r="Y36" i="24"/>
  <c r="X36" i="24"/>
  <c r="W36" i="24"/>
  <c r="V36" i="24"/>
  <c r="U36" i="24"/>
  <c r="T36" i="24"/>
  <c r="S36" i="24"/>
  <c r="R36" i="24"/>
  <c r="Q36" i="24"/>
  <c r="P36" i="24"/>
  <c r="O36" i="24"/>
  <c r="N36" i="24"/>
  <c r="M36" i="24"/>
  <c r="L36" i="24"/>
  <c r="K36" i="24"/>
  <c r="J36" i="24"/>
  <c r="I36" i="24"/>
  <c r="H36" i="24"/>
  <c r="G36" i="24"/>
  <c r="E36" i="24"/>
  <c r="D36" i="24"/>
  <c r="F36" i="24" s="1"/>
  <c r="AG35" i="24"/>
  <c r="AH35" i="24" s="1"/>
  <c r="AF35" i="24"/>
  <c r="AE35" i="24"/>
  <c r="AD35" i="24"/>
  <c r="AC35" i="24"/>
  <c r="AB35" i="24"/>
  <c r="AA35" i="24"/>
  <c r="Z35" i="24"/>
  <c r="Y35" i="24"/>
  <c r="X35" i="24"/>
  <c r="W35" i="24"/>
  <c r="V35" i="24"/>
  <c r="U35" i="24"/>
  <c r="T35" i="24"/>
  <c r="S35" i="24"/>
  <c r="R35" i="24"/>
  <c r="Q35" i="24"/>
  <c r="P35" i="24"/>
  <c r="O35" i="24"/>
  <c r="N35" i="24"/>
  <c r="M35" i="24"/>
  <c r="L35" i="24"/>
  <c r="K35" i="24"/>
  <c r="J35" i="24"/>
  <c r="I35" i="24"/>
  <c r="H35" i="24"/>
  <c r="G35" i="24"/>
  <c r="E35" i="24"/>
  <c r="D35" i="24"/>
  <c r="AG34" i="24"/>
  <c r="AH34" i="24" s="1"/>
  <c r="AF34" i="24"/>
  <c r="AE34" i="24"/>
  <c r="AD34" i="24"/>
  <c r="AC34" i="24"/>
  <c r="AB34" i="24"/>
  <c r="AA34" i="24"/>
  <c r="Z34" i="24"/>
  <c r="Y34" i="24"/>
  <c r="X34" i="24"/>
  <c r="W34" i="24"/>
  <c r="V34" i="24"/>
  <c r="U34" i="24"/>
  <c r="T34" i="24"/>
  <c r="S34" i="24"/>
  <c r="R34" i="24"/>
  <c r="Q34" i="24"/>
  <c r="P34" i="24"/>
  <c r="O34" i="24"/>
  <c r="N34" i="24"/>
  <c r="M34" i="24"/>
  <c r="L34" i="24"/>
  <c r="K34" i="24"/>
  <c r="J34" i="24"/>
  <c r="I34" i="24"/>
  <c r="H34" i="24"/>
  <c r="G34" i="24"/>
  <c r="E34" i="24"/>
  <c r="D34" i="24"/>
  <c r="F34" i="24" s="1"/>
  <c r="AG33" i="24"/>
  <c r="AF33" i="24"/>
  <c r="AH33" i="24" s="1"/>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E33" i="24"/>
  <c r="AI33" i="24" s="1"/>
  <c r="D33" i="24"/>
  <c r="E32" i="24"/>
  <c r="D32"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E31" i="24"/>
  <c r="D31" i="24"/>
  <c r="F31" i="24" s="1"/>
  <c r="AG30" i="24"/>
  <c r="AH30" i="24" s="1"/>
  <c r="AI30" i="24" s="1"/>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E30" i="24"/>
  <c r="D30" i="24"/>
  <c r="F30" i="24" s="1"/>
  <c r="AG29" i="24"/>
  <c r="AH29" i="24" s="1"/>
  <c r="AI29" i="24" s="1"/>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E29" i="24"/>
  <c r="D29" i="24"/>
  <c r="F29" i="24" s="1"/>
  <c r="AH28" i="24"/>
  <c r="AI28" i="24" s="1"/>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F28" i="24"/>
  <c r="E28" i="24"/>
  <c r="D28" i="24"/>
  <c r="E27" i="24"/>
  <c r="D27" i="24"/>
  <c r="AG26" i="24"/>
  <c r="AH26" i="24" s="1"/>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E26" i="24"/>
  <c r="D26"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E25" i="24"/>
  <c r="AI25" i="24" s="1"/>
  <c r="D25" i="24"/>
  <c r="F25" i="24" s="1"/>
  <c r="AG24" i="24"/>
  <c r="AH24" i="24" s="1"/>
  <c r="AF24" i="24"/>
  <c r="AE24" i="24"/>
  <c r="AD24" i="24"/>
  <c r="AC24" i="24"/>
  <c r="AB24" i="24"/>
  <c r="AA24" i="24"/>
  <c r="Z24" i="24"/>
  <c r="Y24" i="24"/>
  <c r="X24" i="24"/>
  <c r="W24" i="24"/>
  <c r="V24" i="24"/>
  <c r="U24" i="24"/>
  <c r="T24" i="24"/>
  <c r="S24" i="24"/>
  <c r="R24" i="24"/>
  <c r="Q24" i="24"/>
  <c r="P24" i="24"/>
  <c r="O24" i="24"/>
  <c r="N24" i="24"/>
  <c r="M24" i="24"/>
  <c r="L24" i="24"/>
  <c r="K24" i="24"/>
  <c r="J24" i="24"/>
  <c r="I24" i="24"/>
  <c r="H24" i="24"/>
  <c r="G24" i="24"/>
  <c r="E24" i="24"/>
  <c r="D24"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E23" i="24"/>
  <c r="AI23" i="24" s="1"/>
  <c r="D23" i="24"/>
  <c r="AG22" i="24"/>
  <c r="AH22" i="24" s="1"/>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E22" i="24"/>
  <c r="D22"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E21" i="24"/>
  <c r="AI21" i="24" s="1"/>
  <c r="D21" i="24"/>
  <c r="F21" i="24" s="1"/>
  <c r="AG20" i="24"/>
  <c r="AH20" i="24" s="1"/>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E20" i="24"/>
  <c r="D20"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E19" i="24"/>
  <c r="AI19" i="24" s="1"/>
  <c r="D19" i="24"/>
  <c r="F19" i="24" s="1"/>
  <c r="AG18" i="24"/>
  <c r="AH18" i="24" s="1"/>
  <c r="AF18" i="24"/>
  <c r="AE18" i="24"/>
  <c r="AD18" i="24"/>
  <c r="AC18" i="24"/>
  <c r="AB18" i="24"/>
  <c r="AA18" i="24"/>
  <c r="Z18" i="24"/>
  <c r="Y18" i="24"/>
  <c r="X18" i="24"/>
  <c r="W18" i="24"/>
  <c r="V18" i="24"/>
  <c r="U18" i="24"/>
  <c r="T18" i="24"/>
  <c r="S18" i="24"/>
  <c r="R18" i="24"/>
  <c r="Q18" i="24"/>
  <c r="P18" i="24"/>
  <c r="O18" i="24"/>
  <c r="N18" i="24"/>
  <c r="M18" i="24"/>
  <c r="L18" i="24"/>
  <c r="K18" i="24"/>
  <c r="J18" i="24"/>
  <c r="I18" i="24"/>
  <c r="H18" i="24"/>
  <c r="G18" i="24"/>
  <c r="E18" i="24"/>
  <c r="D18"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E17" i="24"/>
  <c r="D17" i="24"/>
  <c r="F17" i="24" s="1"/>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E16" i="24"/>
  <c r="D16"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E15" i="24"/>
  <c r="D15" i="24"/>
  <c r="F15" i="24" s="1"/>
  <c r="E14" i="24"/>
  <c r="D14" i="24"/>
  <c r="AG13" i="24"/>
  <c r="AF13" i="24"/>
  <c r="AH13" i="24" s="1"/>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F13" i="24"/>
  <c r="E13" i="24"/>
  <c r="D13" i="24"/>
  <c r="AG12" i="24"/>
  <c r="AH12" i="24" s="1"/>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E12" i="24"/>
  <c r="D12" i="24"/>
  <c r="F12" i="24" s="1"/>
  <c r="E11" i="24"/>
  <c r="D11"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E10" i="24"/>
  <c r="D10" i="24"/>
  <c r="F10" i="24" s="1"/>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E9" i="24"/>
  <c r="D9" i="24"/>
  <c r="AG8" i="24"/>
  <c r="AF8" i="24"/>
  <c r="AH8" i="24" s="1"/>
  <c r="AE8" i="24"/>
  <c r="AD8" i="24"/>
  <c r="AC8" i="24"/>
  <c r="AB8" i="24"/>
  <c r="AA8" i="24"/>
  <c r="Z8" i="24"/>
  <c r="Y8" i="24"/>
  <c r="X8" i="24"/>
  <c r="W8" i="24"/>
  <c r="V8" i="24"/>
  <c r="U8" i="24"/>
  <c r="T8" i="24"/>
  <c r="S8" i="24"/>
  <c r="R8" i="24"/>
  <c r="Q8" i="24"/>
  <c r="P8" i="24"/>
  <c r="O8" i="24"/>
  <c r="N8" i="24"/>
  <c r="M8" i="24"/>
  <c r="L8" i="24"/>
  <c r="K8" i="24"/>
  <c r="J8" i="24"/>
  <c r="I8" i="24"/>
  <c r="H8" i="24"/>
  <c r="G8" i="24"/>
  <c r="E8" i="24"/>
  <c r="D8" i="24"/>
  <c r="F8" i="24" s="1"/>
  <c r="AG7" i="24"/>
  <c r="AF7" i="24"/>
  <c r="AH7" i="24" s="1"/>
  <c r="AE7" i="24"/>
  <c r="AD7" i="24"/>
  <c r="AC7" i="24"/>
  <c r="AB7" i="24"/>
  <c r="AA7" i="24"/>
  <c r="Z7" i="24"/>
  <c r="Y7" i="24"/>
  <c r="X7" i="24"/>
  <c r="W7" i="24"/>
  <c r="V7" i="24"/>
  <c r="U7" i="24"/>
  <c r="T7" i="24"/>
  <c r="S7" i="24"/>
  <c r="R7" i="24"/>
  <c r="Q7" i="24"/>
  <c r="P7" i="24"/>
  <c r="O7" i="24"/>
  <c r="N7" i="24"/>
  <c r="M7" i="24"/>
  <c r="L7" i="24"/>
  <c r="K7" i="24"/>
  <c r="J7" i="24"/>
  <c r="I7" i="24"/>
  <c r="H7" i="24"/>
  <c r="G7" i="24"/>
  <c r="E7" i="24"/>
  <c r="AI7" i="24" s="1"/>
  <c r="D7" i="24"/>
  <c r="F7" i="24" s="1"/>
  <c r="E6" i="24"/>
  <c r="D6" i="24"/>
  <c r="AG5" i="24"/>
  <c r="AH5" i="24" s="1"/>
  <c r="AF5" i="24"/>
  <c r="AE5" i="24"/>
  <c r="AD5" i="24"/>
  <c r="AC5" i="24"/>
  <c r="AB5" i="24"/>
  <c r="AA5" i="24"/>
  <c r="Z5" i="24"/>
  <c r="Y5" i="24"/>
  <c r="X5" i="24"/>
  <c r="W5" i="24"/>
  <c r="V5" i="24"/>
  <c r="U5" i="24"/>
  <c r="T5" i="24"/>
  <c r="S5" i="24"/>
  <c r="R5" i="24"/>
  <c r="Q5" i="24"/>
  <c r="P5" i="24"/>
  <c r="O5" i="24"/>
  <c r="N5" i="24"/>
  <c r="M5" i="24"/>
  <c r="L5" i="24"/>
  <c r="K5" i="24"/>
  <c r="J5" i="24"/>
  <c r="I5" i="24"/>
  <c r="H5" i="24"/>
  <c r="G5" i="24"/>
  <c r="F5" i="24"/>
  <c r="E5" i="24"/>
  <c r="D5" i="24"/>
  <c r="F9" i="24" l="1"/>
  <c r="AH16" i="24"/>
  <c r="F23" i="24"/>
  <c r="AH9" i="24"/>
  <c r="AI9" i="24" s="1"/>
  <c r="AI34" i="24"/>
  <c r="AH17" i="24"/>
  <c r="AI17" i="24" s="1"/>
  <c r="F39" i="24"/>
  <c r="AI5" i="24"/>
  <c r="AI10" i="24"/>
  <c r="AI31" i="24"/>
  <c r="AI16" i="24"/>
  <c r="AH15" i="24"/>
  <c r="F18" i="24"/>
  <c r="F20" i="24"/>
  <c r="F22" i="24"/>
  <c r="F24" i="24"/>
  <c r="F26" i="24"/>
  <c r="F37" i="24"/>
  <c r="AH10" i="24"/>
  <c r="AI13" i="24"/>
  <c r="AI18" i="24"/>
  <c r="AI20" i="24"/>
  <c r="AI22" i="24"/>
  <c r="AI24" i="24"/>
  <c r="AI26" i="24"/>
  <c r="F35" i="24"/>
  <c r="AI12" i="24"/>
  <c r="F16" i="24"/>
  <c r="F33" i="24"/>
  <c r="AI35" i="24"/>
  <c r="AI36" i="24"/>
  <c r="AI8" i="24"/>
  <c r="AI37" i="24"/>
  <c r="AI15" i="24"/>
  <c r="AH47" i="23" l="1"/>
  <c r="AH46" i="23"/>
  <c r="AH45" i="23"/>
  <c r="AH44" i="23"/>
  <c r="AH43" i="23"/>
  <c r="AH42" i="23"/>
  <c r="AH41" i="23"/>
  <c r="AG40" i="23"/>
  <c r="AF40" i="23"/>
  <c r="AE40" i="23"/>
  <c r="AH40" i="23" s="1"/>
  <c r="AD40" i="23"/>
  <c r="AC40" i="23"/>
  <c r="AB40" i="23"/>
  <c r="AA40" i="23"/>
  <c r="Z40" i="23"/>
  <c r="Y40" i="23"/>
  <c r="X40" i="23"/>
  <c r="W40" i="23"/>
  <c r="V40" i="23"/>
  <c r="U40" i="23"/>
  <c r="T40" i="23"/>
  <c r="S40" i="23"/>
  <c r="R40" i="23"/>
  <c r="Q40" i="23"/>
  <c r="P40" i="23"/>
  <c r="O40" i="23"/>
  <c r="N40" i="23"/>
  <c r="M40" i="23"/>
  <c r="L40" i="23"/>
  <c r="K40" i="23"/>
  <c r="J40" i="23"/>
  <c r="I40" i="23"/>
  <c r="H40" i="23"/>
  <c r="G40" i="23"/>
  <c r="E40" i="23"/>
  <c r="D40" i="23"/>
  <c r="F40" i="23" s="1"/>
  <c r="AG39" i="23"/>
  <c r="AF39" i="23"/>
  <c r="AE39" i="23"/>
  <c r="AH39" i="23" s="1"/>
  <c r="AI39" i="23" s="1"/>
  <c r="AD39" i="23"/>
  <c r="AC39" i="23"/>
  <c r="AB39" i="23"/>
  <c r="AA39" i="23"/>
  <c r="Z39" i="23"/>
  <c r="Y39" i="23"/>
  <c r="X39" i="23"/>
  <c r="W39" i="23"/>
  <c r="V39" i="23"/>
  <c r="U39" i="23"/>
  <c r="T39" i="23"/>
  <c r="S39" i="23"/>
  <c r="R39" i="23"/>
  <c r="Q39" i="23"/>
  <c r="P39" i="23"/>
  <c r="O39" i="23"/>
  <c r="N39" i="23"/>
  <c r="M39" i="23"/>
  <c r="L39" i="23"/>
  <c r="K39" i="23"/>
  <c r="J39" i="23"/>
  <c r="I39" i="23"/>
  <c r="H39" i="23"/>
  <c r="G39" i="23"/>
  <c r="E39" i="23"/>
  <c r="D39" i="23"/>
  <c r="F39" i="23" s="1"/>
  <c r="AG38" i="23"/>
  <c r="AF38" i="23"/>
  <c r="AE38" i="23"/>
  <c r="AH38" i="23" s="1"/>
  <c r="AI38" i="23" s="1"/>
  <c r="AD38" i="23"/>
  <c r="AC38" i="23"/>
  <c r="AB38" i="23"/>
  <c r="AA38" i="23"/>
  <c r="Z38" i="23"/>
  <c r="Y38" i="23"/>
  <c r="X38" i="23"/>
  <c r="W38" i="23"/>
  <c r="V38" i="23"/>
  <c r="U38" i="23"/>
  <c r="T38" i="23"/>
  <c r="S38" i="23"/>
  <c r="R38" i="23"/>
  <c r="Q38" i="23"/>
  <c r="P38" i="23"/>
  <c r="O38" i="23"/>
  <c r="N38" i="23"/>
  <c r="M38" i="23"/>
  <c r="L38" i="23"/>
  <c r="K38" i="23"/>
  <c r="J38" i="23"/>
  <c r="I38" i="23"/>
  <c r="H38" i="23"/>
  <c r="G38" i="23"/>
  <c r="E38" i="23"/>
  <c r="D38" i="23"/>
  <c r="F38" i="23" s="1"/>
  <c r="AG37" i="23"/>
  <c r="AF37" i="23"/>
  <c r="AE37" i="23"/>
  <c r="AH37" i="23" s="1"/>
  <c r="AD37" i="23"/>
  <c r="AC37" i="23"/>
  <c r="AB37" i="23"/>
  <c r="AA37" i="23"/>
  <c r="Z37" i="23"/>
  <c r="Y37" i="23"/>
  <c r="X37" i="23"/>
  <c r="W37" i="23"/>
  <c r="V37" i="23"/>
  <c r="U37" i="23"/>
  <c r="T37" i="23"/>
  <c r="S37" i="23"/>
  <c r="R37" i="23"/>
  <c r="Q37" i="23"/>
  <c r="P37" i="23"/>
  <c r="O37" i="23"/>
  <c r="N37" i="23"/>
  <c r="M37" i="23"/>
  <c r="L37" i="23"/>
  <c r="K37" i="23"/>
  <c r="J37" i="23"/>
  <c r="I37" i="23"/>
  <c r="H37" i="23"/>
  <c r="G37" i="23"/>
  <c r="E37" i="23"/>
  <c r="D37" i="23"/>
  <c r="F37" i="23" s="1"/>
  <c r="AG36" i="23"/>
  <c r="AF36" i="23"/>
  <c r="AE36" i="23"/>
  <c r="AH36" i="23" s="1"/>
  <c r="AI36" i="23" s="1"/>
  <c r="AD36" i="23"/>
  <c r="AC36" i="23"/>
  <c r="AB36" i="23"/>
  <c r="AA36" i="23"/>
  <c r="Z36" i="23"/>
  <c r="Y36" i="23"/>
  <c r="X36" i="23"/>
  <c r="W36" i="23"/>
  <c r="V36" i="23"/>
  <c r="U36" i="23"/>
  <c r="T36" i="23"/>
  <c r="S36" i="23"/>
  <c r="R36" i="23"/>
  <c r="Q36" i="23"/>
  <c r="P36" i="23"/>
  <c r="O36" i="23"/>
  <c r="N36" i="23"/>
  <c r="M36" i="23"/>
  <c r="L36" i="23"/>
  <c r="K36" i="23"/>
  <c r="J36" i="23"/>
  <c r="I36" i="23"/>
  <c r="H36" i="23"/>
  <c r="G36" i="23"/>
  <c r="E36" i="23"/>
  <c r="D36" i="23"/>
  <c r="F36" i="23" s="1"/>
  <c r="AG35" i="23"/>
  <c r="AF35" i="23"/>
  <c r="AE35" i="23"/>
  <c r="AH35" i="23" s="1"/>
  <c r="AD35" i="23"/>
  <c r="AC35" i="23"/>
  <c r="AB35" i="23"/>
  <c r="AA35" i="23"/>
  <c r="Z35" i="23"/>
  <c r="Y35" i="23"/>
  <c r="X35" i="23"/>
  <c r="W35" i="23"/>
  <c r="V35" i="23"/>
  <c r="U35" i="23"/>
  <c r="T35" i="23"/>
  <c r="S35" i="23"/>
  <c r="R35" i="23"/>
  <c r="Q35" i="23"/>
  <c r="P35" i="23"/>
  <c r="O35" i="23"/>
  <c r="N35" i="23"/>
  <c r="M35" i="23"/>
  <c r="L35" i="23"/>
  <c r="K35" i="23"/>
  <c r="J35" i="23"/>
  <c r="I35" i="23"/>
  <c r="H35" i="23"/>
  <c r="G35" i="23"/>
  <c r="E35" i="23"/>
  <c r="D35" i="23"/>
  <c r="AG33" i="23"/>
  <c r="AF33" i="23"/>
  <c r="AE33" i="23"/>
  <c r="AH33" i="23" s="1"/>
  <c r="AD33" i="23"/>
  <c r="AC33" i="23"/>
  <c r="AB33" i="23"/>
  <c r="AA33" i="23"/>
  <c r="Z33" i="23"/>
  <c r="Y33" i="23"/>
  <c r="X33" i="23"/>
  <c r="W33" i="23"/>
  <c r="V33" i="23"/>
  <c r="U33" i="23"/>
  <c r="T33" i="23"/>
  <c r="S33" i="23"/>
  <c r="R33" i="23"/>
  <c r="Q33" i="23"/>
  <c r="P33" i="23"/>
  <c r="O33" i="23"/>
  <c r="N33" i="23"/>
  <c r="M33" i="23"/>
  <c r="L33" i="23"/>
  <c r="K33" i="23"/>
  <c r="J33" i="23"/>
  <c r="I33" i="23"/>
  <c r="H33" i="23"/>
  <c r="G33" i="23"/>
  <c r="E33" i="23"/>
  <c r="D33" i="23"/>
  <c r="F33" i="23" s="1"/>
  <c r="AG32" i="23"/>
  <c r="AF32" i="23"/>
  <c r="AE32" i="23"/>
  <c r="AD32" i="23"/>
  <c r="AC32" i="23"/>
  <c r="AB32" i="23"/>
  <c r="AA32" i="23"/>
  <c r="Z32" i="23"/>
  <c r="Y32" i="23"/>
  <c r="X32" i="23"/>
  <c r="W32" i="23"/>
  <c r="V32" i="23"/>
  <c r="U32" i="23"/>
  <c r="T32" i="23"/>
  <c r="S32" i="23"/>
  <c r="R32" i="23"/>
  <c r="Q32" i="23"/>
  <c r="P32" i="23"/>
  <c r="O32" i="23"/>
  <c r="N32" i="23"/>
  <c r="M32" i="23"/>
  <c r="L32" i="23"/>
  <c r="K32" i="23"/>
  <c r="J32" i="23"/>
  <c r="I32" i="23"/>
  <c r="H32" i="23"/>
  <c r="G32" i="23"/>
  <c r="E32" i="23"/>
  <c r="D32" i="23"/>
  <c r="F32" i="23" s="1"/>
  <c r="AG31" i="23"/>
  <c r="AF31" i="23"/>
  <c r="AE31" i="23"/>
  <c r="AD31" i="23"/>
  <c r="AC31" i="23"/>
  <c r="AB31" i="23"/>
  <c r="AA31" i="23"/>
  <c r="Z31" i="23"/>
  <c r="Y31" i="23"/>
  <c r="X31" i="23"/>
  <c r="W31" i="23"/>
  <c r="V31" i="23"/>
  <c r="U31" i="23"/>
  <c r="T31" i="23"/>
  <c r="S31" i="23"/>
  <c r="R31" i="23"/>
  <c r="Q31" i="23"/>
  <c r="P31" i="23"/>
  <c r="O31" i="23"/>
  <c r="N31" i="23"/>
  <c r="M31" i="23"/>
  <c r="L31" i="23"/>
  <c r="K31" i="23"/>
  <c r="J31" i="23"/>
  <c r="I31" i="23"/>
  <c r="H31" i="23"/>
  <c r="G31" i="23"/>
  <c r="E31" i="23"/>
  <c r="D31" i="23"/>
  <c r="AG30" i="23"/>
  <c r="AF30" i="23"/>
  <c r="AE30" i="23"/>
  <c r="AH30" i="23" s="1"/>
  <c r="AD30" i="23"/>
  <c r="AC30" i="23"/>
  <c r="AB30" i="23"/>
  <c r="AA30" i="23"/>
  <c r="Z30" i="23"/>
  <c r="Y30" i="23"/>
  <c r="X30" i="23"/>
  <c r="W30" i="23"/>
  <c r="V30" i="23"/>
  <c r="U30" i="23"/>
  <c r="T30" i="23"/>
  <c r="S30" i="23"/>
  <c r="R30" i="23"/>
  <c r="Q30" i="23"/>
  <c r="P30" i="23"/>
  <c r="O30" i="23"/>
  <c r="N30" i="23"/>
  <c r="M30" i="23"/>
  <c r="L30" i="23"/>
  <c r="K30" i="23"/>
  <c r="J30" i="23"/>
  <c r="I30" i="23"/>
  <c r="H30" i="23"/>
  <c r="G30" i="23"/>
  <c r="E30" i="23"/>
  <c r="D30" i="23"/>
  <c r="AG29" i="23"/>
  <c r="AF29" i="23"/>
  <c r="AE29" i="23"/>
  <c r="AH29" i="23" s="1"/>
  <c r="AI29" i="23" s="1"/>
  <c r="AD29" i="23"/>
  <c r="AC29" i="23"/>
  <c r="AB29" i="23"/>
  <c r="AA29" i="23"/>
  <c r="Z29" i="23"/>
  <c r="Y29" i="23"/>
  <c r="X29" i="23"/>
  <c r="W29" i="23"/>
  <c r="V29" i="23"/>
  <c r="U29" i="23"/>
  <c r="T29" i="23"/>
  <c r="S29" i="23"/>
  <c r="R29" i="23"/>
  <c r="Q29" i="23"/>
  <c r="P29" i="23"/>
  <c r="O29" i="23"/>
  <c r="N29" i="23"/>
  <c r="M29" i="23"/>
  <c r="L29" i="23"/>
  <c r="K29" i="23"/>
  <c r="J29" i="23"/>
  <c r="I29" i="23"/>
  <c r="H29" i="23"/>
  <c r="G29" i="23"/>
  <c r="E29" i="23"/>
  <c r="D29" i="23"/>
  <c r="F29" i="23" s="1"/>
  <c r="AG27" i="23"/>
  <c r="AF27" i="23"/>
  <c r="AE27" i="23"/>
  <c r="AH27" i="23" s="1"/>
  <c r="AD27" i="23"/>
  <c r="AC27" i="23"/>
  <c r="AB27" i="23"/>
  <c r="AA27" i="23"/>
  <c r="Z27" i="23"/>
  <c r="Y27" i="23"/>
  <c r="X27" i="23"/>
  <c r="W27" i="23"/>
  <c r="V27" i="23"/>
  <c r="U27" i="23"/>
  <c r="T27" i="23"/>
  <c r="S27" i="23"/>
  <c r="R27" i="23"/>
  <c r="Q27" i="23"/>
  <c r="P27" i="23"/>
  <c r="O27" i="23"/>
  <c r="N27" i="23"/>
  <c r="M27" i="23"/>
  <c r="L27" i="23"/>
  <c r="K27" i="23"/>
  <c r="J27" i="23"/>
  <c r="I27" i="23"/>
  <c r="H27" i="23"/>
  <c r="G27" i="23"/>
  <c r="E27" i="23"/>
  <c r="D27" i="23"/>
  <c r="AG26" i="23"/>
  <c r="AF26" i="23"/>
  <c r="AE26" i="23"/>
  <c r="AH26" i="23" s="1"/>
  <c r="AD26" i="23"/>
  <c r="AC26" i="23"/>
  <c r="AB26" i="23"/>
  <c r="AA26" i="23"/>
  <c r="Z26" i="23"/>
  <c r="Y26" i="23"/>
  <c r="X26" i="23"/>
  <c r="W26" i="23"/>
  <c r="V26" i="23"/>
  <c r="U26" i="23"/>
  <c r="T26" i="23"/>
  <c r="S26" i="23"/>
  <c r="R26" i="23"/>
  <c r="Q26" i="23"/>
  <c r="P26" i="23"/>
  <c r="O26" i="23"/>
  <c r="N26" i="23"/>
  <c r="M26" i="23"/>
  <c r="L26" i="23"/>
  <c r="K26" i="23"/>
  <c r="J26" i="23"/>
  <c r="I26" i="23"/>
  <c r="H26" i="23"/>
  <c r="G26" i="23"/>
  <c r="E26" i="23"/>
  <c r="D26" i="23"/>
  <c r="F26" i="23" s="1"/>
  <c r="AG24" i="23"/>
  <c r="AF24" i="23"/>
  <c r="AE24" i="23"/>
  <c r="AH24" i="23" s="1"/>
  <c r="AI24" i="23" s="1"/>
  <c r="AD24" i="23"/>
  <c r="AC24" i="23"/>
  <c r="AB24" i="23"/>
  <c r="AA24" i="23"/>
  <c r="Z24" i="23"/>
  <c r="Y24" i="23"/>
  <c r="X24" i="23"/>
  <c r="W24" i="23"/>
  <c r="V24" i="23"/>
  <c r="U24" i="23"/>
  <c r="T24" i="23"/>
  <c r="S24" i="23"/>
  <c r="R24" i="23"/>
  <c r="Q24" i="23"/>
  <c r="P24" i="23"/>
  <c r="O24" i="23"/>
  <c r="N24" i="23"/>
  <c r="M24" i="23"/>
  <c r="L24" i="23"/>
  <c r="K24" i="23"/>
  <c r="J24" i="23"/>
  <c r="I24" i="23"/>
  <c r="H24" i="23"/>
  <c r="G24" i="23"/>
  <c r="E24" i="23"/>
  <c r="D24" i="23"/>
  <c r="F24" i="23" s="1"/>
  <c r="AG23" i="23"/>
  <c r="AF23" i="23"/>
  <c r="AE23" i="23"/>
  <c r="AD23" i="23"/>
  <c r="AC23" i="23"/>
  <c r="AB23" i="23"/>
  <c r="AA23" i="23"/>
  <c r="Z23" i="23"/>
  <c r="Y23" i="23"/>
  <c r="X23" i="23"/>
  <c r="W23" i="23"/>
  <c r="V23" i="23"/>
  <c r="U23" i="23"/>
  <c r="T23" i="23"/>
  <c r="S23" i="23"/>
  <c r="R23" i="23"/>
  <c r="Q23" i="23"/>
  <c r="P23" i="23"/>
  <c r="O23" i="23"/>
  <c r="N23" i="23"/>
  <c r="M23" i="23"/>
  <c r="L23" i="23"/>
  <c r="K23" i="23"/>
  <c r="J23" i="23"/>
  <c r="I23" i="23"/>
  <c r="H23" i="23"/>
  <c r="G23" i="23"/>
  <c r="E23" i="23"/>
  <c r="D23" i="23"/>
  <c r="F23" i="23" s="1"/>
  <c r="AG21" i="23"/>
  <c r="AF21" i="23"/>
  <c r="AE21" i="23"/>
  <c r="AH21" i="23" s="1"/>
  <c r="AD21" i="23"/>
  <c r="AC21" i="23"/>
  <c r="AB21" i="23"/>
  <c r="AA21" i="23"/>
  <c r="Z21" i="23"/>
  <c r="Y21" i="23"/>
  <c r="X21" i="23"/>
  <c r="W21" i="23"/>
  <c r="V21" i="23"/>
  <c r="U21" i="23"/>
  <c r="T21" i="23"/>
  <c r="S21" i="23"/>
  <c r="R21" i="23"/>
  <c r="Q21" i="23"/>
  <c r="P21" i="23"/>
  <c r="O21" i="23"/>
  <c r="N21" i="23"/>
  <c r="M21" i="23"/>
  <c r="L21" i="23"/>
  <c r="K21" i="23"/>
  <c r="J21" i="23"/>
  <c r="I21" i="23"/>
  <c r="H21" i="23"/>
  <c r="G21" i="23"/>
  <c r="E21" i="23"/>
  <c r="D21" i="23"/>
  <c r="F21" i="23" s="1"/>
  <c r="AG20" i="23"/>
  <c r="AF20" i="23"/>
  <c r="AE20" i="23"/>
  <c r="AD20" i="23"/>
  <c r="AC20" i="23"/>
  <c r="AB20" i="23"/>
  <c r="AA20" i="23"/>
  <c r="Z20" i="23"/>
  <c r="Y20" i="23"/>
  <c r="X20" i="23"/>
  <c r="W20" i="23"/>
  <c r="V20" i="23"/>
  <c r="U20" i="23"/>
  <c r="T20" i="23"/>
  <c r="S20" i="23"/>
  <c r="R20" i="23"/>
  <c r="Q20" i="23"/>
  <c r="P20" i="23"/>
  <c r="O20" i="23"/>
  <c r="N20" i="23"/>
  <c r="M20" i="23"/>
  <c r="L20" i="23"/>
  <c r="K20" i="23"/>
  <c r="J20" i="23"/>
  <c r="I20" i="23"/>
  <c r="H20" i="23"/>
  <c r="G20" i="23"/>
  <c r="E20" i="23"/>
  <c r="D20" i="23"/>
  <c r="F20" i="23" s="1"/>
  <c r="AG18" i="23"/>
  <c r="AF18" i="23"/>
  <c r="AE18" i="23"/>
  <c r="AH18" i="23" s="1"/>
  <c r="AD18" i="23"/>
  <c r="AC18" i="23"/>
  <c r="AB18" i="23"/>
  <c r="AA18" i="23"/>
  <c r="Z18" i="23"/>
  <c r="Y18" i="23"/>
  <c r="X18" i="23"/>
  <c r="W18" i="23"/>
  <c r="V18" i="23"/>
  <c r="U18" i="23"/>
  <c r="T18" i="23"/>
  <c r="S18" i="23"/>
  <c r="R18" i="23"/>
  <c r="Q18" i="23"/>
  <c r="P18" i="23"/>
  <c r="O18" i="23"/>
  <c r="N18" i="23"/>
  <c r="M18" i="23"/>
  <c r="L18" i="23"/>
  <c r="K18" i="23"/>
  <c r="J18" i="23"/>
  <c r="I18" i="23"/>
  <c r="H18" i="23"/>
  <c r="G18" i="23"/>
  <c r="E18" i="23"/>
  <c r="D18" i="23"/>
  <c r="AG17" i="23"/>
  <c r="AF17" i="23"/>
  <c r="AE17" i="23"/>
  <c r="AH17" i="23" s="1"/>
  <c r="AD17" i="23"/>
  <c r="AC17" i="23"/>
  <c r="AB17" i="23"/>
  <c r="AA17" i="23"/>
  <c r="Z17" i="23"/>
  <c r="Y17" i="23"/>
  <c r="X17" i="23"/>
  <c r="W17" i="23"/>
  <c r="V17" i="23"/>
  <c r="U17" i="23"/>
  <c r="T17" i="23"/>
  <c r="S17" i="23"/>
  <c r="R17" i="23"/>
  <c r="Q17" i="23"/>
  <c r="P17" i="23"/>
  <c r="O17" i="23"/>
  <c r="N17" i="23"/>
  <c r="M17" i="23"/>
  <c r="L17" i="23"/>
  <c r="K17" i="23"/>
  <c r="J17" i="23"/>
  <c r="I17" i="23"/>
  <c r="H17" i="23"/>
  <c r="G17" i="23"/>
  <c r="E17" i="23"/>
  <c r="D17" i="23"/>
  <c r="AG15" i="23"/>
  <c r="AF15" i="23"/>
  <c r="AE15" i="23"/>
  <c r="AD15" i="23"/>
  <c r="AC15" i="23"/>
  <c r="AB15" i="23"/>
  <c r="AA15" i="23"/>
  <c r="Z15" i="23"/>
  <c r="Y15" i="23"/>
  <c r="X15" i="23"/>
  <c r="W15" i="23"/>
  <c r="V15" i="23"/>
  <c r="U15" i="23"/>
  <c r="T15" i="23"/>
  <c r="S15" i="23"/>
  <c r="R15" i="23"/>
  <c r="Q15" i="23"/>
  <c r="P15" i="23"/>
  <c r="O15" i="23"/>
  <c r="N15" i="23"/>
  <c r="M15" i="23"/>
  <c r="L15" i="23"/>
  <c r="K15" i="23"/>
  <c r="J15" i="23"/>
  <c r="I15" i="23"/>
  <c r="H15" i="23"/>
  <c r="G15" i="23"/>
  <c r="E15" i="23"/>
  <c r="D15" i="23"/>
  <c r="F15" i="23" s="1"/>
  <c r="AG14" i="23"/>
  <c r="AF14" i="23"/>
  <c r="AE14" i="23"/>
  <c r="AD14" i="23"/>
  <c r="AC14" i="23"/>
  <c r="AB14" i="23"/>
  <c r="AA14" i="23"/>
  <c r="Z14" i="23"/>
  <c r="Y14" i="23"/>
  <c r="X14" i="23"/>
  <c r="W14" i="23"/>
  <c r="V14" i="23"/>
  <c r="U14" i="23"/>
  <c r="T14" i="23"/>
  <c r="S14" i="23"/>
  <c r="R14" i="23"/>
  <c r="Q14" i="23"/>
  <c r="P14" i="23"/>
  <c r="O14" i="23"/>
  <c r="N14" i="23"/>
  <c r="M14" i="23"/>
  <c r="L14" i="23"/>
  <c r="K14" i="23"/>
  <c r="J14" i="23"/>
  <c r="I14" i="23"/>
  <c r="H14" i="23"/>
  <c r="G14" i="23"/>
  <c r="E14" i="23"/>
  <c r="D14" i="23"/>
  <c r="AG13" i="23"/>
  <c r="AF13" i="23"/>
  <c r="AE13" i="23"/>
  <c r="AH13" i="23" s="1"/>
  <c r="AD13" i="23"/>
  <c r="AC13" i="23"/>
  <c r="AB13" i="23"/>
  <c r="AA13" i="23"/>
  <c r="Z13" i="23"/>
  <c r="Y13" i="23"/>
  <c r="X13" i="23"/>
  <c r="W13" i="23"/>
  <c r="V13" i="23"/>
  <c r="U13" i="23"/>
  <c r="T13" i="23"/>
  <c r="S13" i="23"/>
  <c r="R13" i="23"/>
  <c r="Q13" i="23"/>
  <c r="P13" i="23"/>
  <c r="O13" i="23"/>
  <c r="N13" i="23"/>
  <c r="M13" i="23"/>
  <c r="L13" i="23"/>
  <c r="K13" i="23"/>
  <c r="J13" i="23"/>
  <c r="I13" i="23"/>
  <c r="H13" i="23"/>
  <c r="G13" i="23"/>
  <c r="E13" i="23"/>
  <c r="D13" i="23"/>
  <c r="AG12" i="23"/>
  <c r="AF12" i="23"/>
  <c r="AE12" i="23"/>
  <c r="AH12" i="23" s="1"/>
  <c r="AI12" i="23" s="1"/>
  <c r="AD12" i="23"/>
  <c r="AC12" i="23"/>
  <c r="AB12" i="23"/>
  <c r="AA12" i="23"/>
  <c r="Z12" i="23"/>
  <c r="Y12" i="23"/>
  <c r="X12" i="23"/>
  <c r="W12" i="23"/>
  <c r="V12" i="23"/>
  <c r="U12" i="23"/>
  <c r="T12" i="23"/>
  <c r="S12" i="23"/>
  <c r="R12" i="23"/>
  <c r="Q12" i="23"/>
  <c r="P12" i="23"/>
  <c r="O12" i="23"/>
  <c r="N12" i="23"/>
  <c r="M12" i="23"/>
  <c r="L12" i="23"/>
  <c r="K12" i="23"/>
  <c r="J12" i="23"/>
  <c r="I12" i="23"/>
  <c r="H12" i="23"/>
  <c r="G12" i="23"/>
  <c r="E12" i="23"/>
  <c r="D12" i="23"/>
  <c r="AG11" i="23"/>
  <c r="AF11" i="23"/>
  <c r="AE11" i="23"/>
  <c r="AD11" i="23"/>
  <c r="AC11" i="23"/>
  <c r="AB11" i="23"/>
  <c r="AA11" i="23"/>
  <c r="Z11" i="23"/>
  <c r="Y11" i="23"/>
  <c r="X11" i="23"/>
  <c r="W11" i="23"/>
  <c r="V11" i="23"/>
  <c r="U11" i="23"/>
  <c r="T11" i="23"/>
  <c r="S11" i="23"/>
  <c r="R11" i="23"/>
  <c r="Q11" i="23"/>
  <c r="P11" i="23"/>
  <c r="O11" i="23"/>
  <c r="N11" i="23"/>
  <c r="M11" i="23"/>
  <c r="L11" i="23"/>
  <c r="K11" i="23"/>
  <c r="J11" i="23"/>
  <c r="I11" i="23"/>
  <c r="H11" i="23"/>
  <c r="G11" i="23"/>
  <c r="E11" i="23"/>
  <c r="D11" i="23"/>
  <c r="AG10" i="23"/>
  <c r="AF10" i="23"/>
  <c r="AE10" i="23"/>
  <c r="AH10" i="23" s="1"/>
  <c r="AD10" i="23"/>
  <c r="AC10" i="23"/>
  <c r="AB10" i="23"/>
  <c r="AA10" i="23"/>
  <c r="Z10" i="23"/>
  <c r="Y10" i="23"/>
  <c r="X10" i="23"/>
  <c r="W10" i="23"/>
  <c r="V10" i="23"/>
  <c r="U10" i="23"/>
  <c r="T10" i="23"/>
  <c r="S10" i="23"/>
  <c r="R10" i="23"/>
  <c r="Q10" i="23"/>
  <c r="P10" i="23"/>
  <c r="O10" i="23"/>
  <c r="N10" i="23"/>
  <c r="M10" i="23"/>
  <c r="L10" i="23"/>
  <c r="K10" i="23"/>
  <c r="J10" i="23"/>
  <c r="I10" i="23"/>
  <c r="H10" i="23"/>
  <c r="G10" i="23"/>
  <c r="E10" i="23"/>
  <c r="D10" i="23"/>
  <c r="F10" i="23" s="1"/>
  <c r="AG9" i="23"/>
  <c r="AF9" i="23"/>
  <c r="AE9" i="23"/>
  <c r="AH9" i="23" s="1"/>
  <c r="AI9" i="23" s="1"/>
  <c r="AD9" i="23"/>
  <c r="AC9" i="23"/>
  <c r="AB9" i="23"/>
  <c r="AA9" i="23"/>
  <c r="Z9" i="23"/>
  <c r="Y9" i="23"/>
  <c r="X9" i="23"/>
  <c r="W9" i="23"/>
  <c r="V9" i="23"/>
  <c r="U9" i="23"/>
  <c r="T9" i="23"/>
  <c r="S9" i="23"/>
  <c r="R9" i="23"/>
  <c r="Q9" i="23"/>
  <c r="P9" i="23"/>
  <c r="O9" i="23"/>
  <c r="N9" i="23"/>
  <c r="M9" i="23"/>
  <c r="L9" i="23"/>
  <c r="K9" i="23"/>
  <c r="J9" i="23"/>
  <c r="I9" i="23"/>
  <c r="H9" i="23"/>
  <c r="G9" i="23"/>
  <c r="E9" i="23"/>
  <c r="D9" i="23"/>
  <c r="F9" i="23" s="1"/>
  <c r="AG8" i="23"/>
  <c r="AF8" i="23"/>
  <c r="AE8" i="23"/>
  <c r="AD8" i="23"/>
  <c r="AC8" i="23"/>
  <c r="AB8" i="23"/>
  <c r="AA8" i="23"/>
  <c r="Z8" i="23"/>
  <c r="Y8" i="23"/>
  <c r="X8" i="23"/>
  <c r="W8" i="23"/>
  <c r="V8" i="23"/>
  <c r="U8" i="23"/>
  <c r="T8" i="23"/>
  <c r="S8" i="23"/>
  <c r="R8" i="23"/>
  <c r="Q8" i="23"/>
  <c r="P8" i="23"/>
  <c r="O8" i="23"/>
  <c r="N8" i="23"/>
  <c r="M8" i="23"/>
  <c r="L8" i="23"/>
  <c r="K8" i="23"/>
  <c r="J8" i="23"/>
  <c r="I8" i="23"/>
  <c r="H8" i="23"/>
  <c r="G8" i="23"/>
  <c r="E8" i="23"/>
  <c r="D8" i="23"/>
  <c r="F8" i="23" s="1"/>
  <c r="AG7" i="23"/>
  <c r="AF7" i="23"/>
  <c r="AE7" i="23"/>
  <c r="AD7" i="23"/>
  <c r="AC7" i="23"/>
  <c r="AB7" i="23"/>
  <c r="AA7" i="23"/>
  <c r="Z7" i="23"/>
  <c r="Y7" i="23"/>
  <c r="X7" i="23"/>
  <c r="W7" i="23"/>
  <c r="V7" i="23"/>
  <c r="U7" i="23"/>
  <c r="T7" i="23"/>
  <c r="S7" i="23"/>
  <c r="R7" i="23"/>
  <c r="Q7" i="23"/>
  <c r="P7" i="23"/>
  <c r="O7" i="23"/>
  <c r="N7" i="23"/>
  <c r="M7" i="23"/>
  <c r="L7" i="23"/>
  <c r="K7" i="23"/>
  <c r="J7" i="23"/>
  <c r="I7" i="23"/>
  <c r="H7" i="23"/>
  <c r="G7" i="23"/>
  <c r="E7" i="23"/>
  <c r="D7" i="23"/>
  <c r="F7" i="23" s="1"/>
  <c r="AG6" i="23"/>
  <c r="AF6" i="23"/>
  <c r="AE6" i="23"/>
  <c r="AD6" i="23"/>
  <c r="AC6" i="23"/>
  <c r="AB6" i="23"/>
  <c r="AA6" i="23"/>
  <c r="Z6" i="23"/>
  <c r="Y6" i="23"/>
  <c r="X6" i="23"/>
  <c r="W6" i="23"/>
  <c r="V6" i="23"/>
  <c r="U6" i="23"/>
  <c r="T6" i="23"/>
  <c r="S6" i="23"/>
  <c r="R6" i="23"/>
  <c r="Q6" i="23"/>
  <c r="P6" i="23"/>
  <c r="O6" i="23"/>
  <c r="N6" i="23"/>
  <c r="M6" i="23"/>
  <c r="L6" i="23"/>
  <c r="K6" i="23"/>
  <c r="J6" i="23"/>
  <c r="I6" i="23"/>
  <c r="H6" i="23"/>
  <c r="G6" i="23"/>
  <c r="E6" i="23"/>
  <c r="D6" i="23"/>
  <c r="F6" i="23" s="1"/>
  <c r="AG5" i="23"/>
  <c r="AF5" i="23"/>
  <c r="AE5" i="23"/>
  <c r="AH5" i="23" s="1"/>
  <c r="AD5" i="23"/>
  <c r="AC5" i="23"/>
  <c r="AB5" i="23"/>
  <c r="AA5" i="23"/>
  <c r="Z5" i="23"/>
  <c r="Y5" i="23"/>
  <c r="X5" i="23"/>
  <c r="W5" i="23"/>
  <c r="V5" i="23"/>
  <c r="U5" i="23"/>
  <c r="T5" i="23"/>
  <c r="S5" i="23"/>
  <c r="R5" i="23"/>
  <c r="Q5" i="23"/>
  <c r="P5" i="23"/>
  <c r="O5" i="23"/>
  <c r="N5" i="23"/>
  <c r="M5" i="23"/>
  <c r="L5" i="23"/>
  <c r="K5" i="23"/>
  <c r="J5" i="23"/>
  <c r="I5" i="23"/>
  <c r="H5" i="23"/>
  <c r="G5" i="23"/>
  <c r="E5" i="23"/>
  <c r="D5" i="23"/>
  <c r="AI10" i="23" l="1"/>
  <c r="AI26" i="23"/>
  <c r="AI40" i="23"/>
  <c r="AI35" i="23"/>
  <c r="F13" i="23"/>
  <c r="AH15" i="23"/>
  <c r="AI15" i="23" s="1"/>
  <c r="F30" i="23"/>
  <c r="AH32" i="23"/>
  <c r="AI32" i="23" s="1"/>
  <c r="AI5" i="23"/>
  <c r="AH8" i="23"/>
  <c r="AI8" i="23" s="1"/>
  <c r="AH23" i="23"/>
  <c r="AI23" i="23" s="1"/>
  <c r="AI18" i="23"/>
  <c r="F11" i="23"/>
  <c r="AI13" i="23"/>
  <c r="F27" i="23"/>
  <c r="AI30" i="23"/>
  <c r="AH6" i="23"/>
  <c r="AI6" i="23" s="1"/>
  <c r="F17" i="23"/>
  <c r="AH20" i="23"/>
  <c r="AI20" i="23" s="1"/>
  <c r="AH11" i="23"/>
  <c r="AI11" i="23" s="1"/>
  <c r="AI27" i="23"/>
  <c r="F14" i="23"/>
  <c r="AI17" i="23"/>
  <c r="F31" i="23"/>
  <c r="AI33" i="23"/>
  <c r="F12" i="23"/>
  <c r="AH14" i="23"/>
  <c r="AI14" i="23" s="1"/>
  <c r="AH31" i="23"/>
  <c r="AI31" i="23" s="1"/>
  <c r="F5" i="23"/>
  <c r="AH7" i="23"/>
  <c r="AI7" i="23" s="1"/>
  <c r="F18" i="23"/>
  <c r="AI21" i="23"/>
  <c r="F35" i="23"/>
  <c r="AI37" i="23"/>
  <c r="G170" i="9"/>
  <c r="G171" i="9"/>
  <c r="F10" i="9" l="1"/>
  <c r="G15" i="9" l="1"/>
  <c r="G283" i="9" l="1"/>
  <c r="G282" i="9"/>
  <c r="G281" i="9"/>
  <c r="G280" i="9"/>
  <c r="G279" i="9"/>
  <c r="G278" i="9"/>
  <c r="G277" i="9"/>
  <c r="G276" i="9"/>
  <c r="G275" i="9"/>
  <c r="G274" i="9"/>
  <c r="G273" i="9"/>
  <c r="G272" i="9"/>
  <c r="G271" i="9"/>
  <c r="G270" i="9"/>
  <c r="G269" i="9"/>
  <c r="G268" i="9"/>
  <c r="G267" i="9"/>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138" i="9"/>
  <c r="G137" i="9"/>
  <c r="G136" i="9"/>
  <c r="G135" i="9"/>
  <c r="G134" i="9"/>
  <c r="G133" i="9"/>
  <c r="G132" i="9"/>
  <c r="G131" i="9"/>
  <c r="G130" i="9"/>
  <c r="G129" i="9"/>
  <c r="G128" i="9"/>
  <c r="G127" i="9"/>
  <c r="G126" i="9"/>
  <c r="G125" i="9"/>
  <c r="G124" i="9"/>
  <c r="G123" i="9"/>
  <c r="G122" i="9"/>
  <c r="G121" i="9"/>
  <c r="G120" i="9"/>
  <c r="G119" i="9"/>
  <c r="G118" i="9"/>
  <c r="G117" i="9"/>
  <c r="G116" i="9"/>
  <c r="G115" i="9"/>
  <c r="G114" i="9"/>
  <c r="G113" i="9"/>
  <c r="G112" i="9"/>
  <c r="G111" i="9"/>
  <c r="G110" i="9"/>
  <c r="G109" i="9"/>
  <c r="G108" i="9"/>
  <c r="G107" i="9"/>
  <c r="G106" i="9"/>
  <c r="G105" i="9"/>
  <c r="G104" i="9"/>
  <c r="G103"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4" i="9"/>
  <c r="G13" i="9"/>
  <c r="G12" i="9"/>
  <c r="G11" i="9"/>
  <c r="G10" i="9"/>
  <c r="G9" i="9"/>
  <c r="G8" i="9"/>
  <c r="G7" i="9"/>
  <c r="F283" i="9"/>
  <c r="F282" i="9"/>
  <c r="F281" i="9"/>
  <c r="F280" i="9"/>
  <c r="F279" i="9"/>
  <c r="F278" i="9"/>
  <c r="F277" i="9"/>
  <c r="F276" i="9"/>
  <c r="F275" i="9"/>
  <c r="F274" i="9"/>
  <c r="F273" i="9"/>
  <c r="F272" i="9"/>
  <c r="F271" i="9"/>
  <c r="F270" i="9"/>
  <c r="F269" i="9"/>
  <c r="F268" i="9"/>
  <c r="F267" i="9"/>
  <c r="F266" i="9"/>
  <c r="F265" i="9"/>
  <c r="F264" i="9"/>
  <c r="F263" i="9"/>
  <c r="F262" i="9"/>
  <c r="F261" i="9"/>
  <c r="F260" i="9"/>
  <c r="F259" i="9"/>
  <c r="F258" i="9"/>
  <c r="F257" i="9"/>
  <c r="F256" i="9"/>
  <c r="F255" i="9"/>
  <c r="F254" i="9"/>
  <c r="F253" i="9"/>
  <c r="F252" i="9"/>
  <c r="F251" i="9"/>
  <c r="F250" i="9"/>
  <c r="F249" i="9"/>
  <c r="F248" i="9"/>
  <c r="F247" i="9"/>
  <c r="F246" i="9"/>
  <c r="F245" i="9"/>
  <c r="F244" i="9"/>
  <c r="F243" i="9"/>
  <c r="F242" i="9"/>
  <c r="F241" i="9"/>
  <c r="F240" i="9"/>
  <c r="F239" i="9"/>
  <c r="F238" i="9"/>
  <c r="F23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9" i="9"/>
  <c r="F8" i="9"/>
  <c r="F6" i="9"/>
  <c r="H5" i="28" l="1"/>
  <c r="F7" i="9" s="1"/>
  <c r="G5" i="28"/>
  <c r="F5" i="28"/>
  <c r="X5" i="28"/>
  <c r="B27" i="5" l="1"/>
  <c r="B28" i="5"/>
  <c r="B29" i="5"/>
  <c r="B30" i="5"/>
</calcChain>
</file>

<file path=xl/sharedStrings.xml><?xml version="1.0" encoding="utf-8"?>
<sst xmlns="http://schemas.openxmlformats.org/spreadsheetml/2006/main" count="9932" uniqueCount="1096">
  <si>
    <t>E510</t>
  </si>
  <si>
    <t>Quantity</t>
  </si>
  <si>
    <t>Description</t>
  </si>
  <si>
    <t>Clearing</t>
  </si>
  <si>
    <t>Culverts  - Remove and Dispose (C.S.P.) (up to 700 mm dia.)</t>
  </si>
  <si>
    <t>D100</t>
  </si>
  <si>
    <t>Culverts - Remove and Dispose (C.S.P.) (over 700 mm dia.)</t>
  </si>
  <si>
    <t>D105</t>
  </si>
  <si>
    <t>Culverts - Supply and Install (400 mm dia. C.S.P.)</t>
  </si>
  <si>
    <t>D400</t>
  </si>
  <si>
    <t>Culverts - Supply and Install (500 mm dia. C.S.P.)</t>
  </si>
  <si>
    <t>D405</t>
  </si>
  <si>
    <t>Culverts - Supply and Install (600 mm dia. C.S.P.)</t>
  </si>
  <si>
    <t>D410</t>
  </si>
  <si>
    <t>Culverts - Supply and Install (800 mm dia. C.S.P.)</t>
  </si>
  <si>
    <t>D425</t>
  </si>
  <si>
    <t>Sideslope Improvement</t>
  </si>
  <si>
    <t>G270</t>
  </si>
  <si>
    <t>E435</t>
  </si>
  <si>
    <t>E452</t>
  </si>
  <si>
    <t>D555</t>
  </si>
  <si>
    <t>Synthetic Permeable Ditch Barrier</t>
  </si>
  <si>
    <t>E515</t>
  </si>
  <si>
    <t>Subgrade Excavation</t>
  </si>
  <si>
    <t>B100</t>
  </si>
  <si>
    <t>Preparing Subgrade Surface (First Layer)</t>
  </si>
  <si>
    <t>B180</t>
  </si>
  <si>
    <t>B152</t>
  </si>
  <si>
    <t>B282</t>
  </si>
  <si>
    <t>X510</t>
  </si>
  <si>
    <t>Q991</t>
  </si>
  <si>
    <t>Q993</t>
  </si>
  <si>
    <t>Concrete Base - Supply and Install</t>
  </si>
  <si>
    <t>S261</t>
  </si>
  <si>
    <t>S730</t>
  </si>
  <si>
    <t>Supply of Signs, 3/4" Plywood</t>
  </si>
  <si>
    <t>S270</t>
  </si>
  <si>
    <t>Supply of Signs, Extruded Aluminum</t>
  </si>
  <si>
    <t>S271</t>
  </si>
  <si>
    <t>Supply of Signs, Aluminum</t>
  </si>
  <si>
    <t>S272</t>
  </si>
  <si>
    <t>S273</t>
  </si>
  <si>
    <t>Removal and Reinstallation or Disposal of Existing Signs - One Post</t>
  </si>
  <si>
    <t>S275</t>
  </si>
  <si>
    <t>Removal and Reinstallation or Disposal of Existing Signs - Two Posts</t>
  </si>
  <si>
    <t>S277</t>
  </si>
  <si>
    <t>Install Sign - Less than 1 m2</t>
  </si>
  <si>
    <t>S288</t>
  </si>
  <si>
    <t>Install Sign - 1 m2 to 3 m2</t>
  </si>
  <si>
    <t>S289</t>
  </si>
  <si>
    <t>Install Sign - over 3 m2</t>
  </si>
  <si>
    <t>S290</t>
  </si>
  <si>
    <t>S772</t>
  </si>
  <si>
    <t>S341</t>
  </si>
  <si>
    <t>S342</t>
  </si>
  <si>
    <t>S344</t>
  </si>
  <si>
    <t>S347</t>
  </si>
  <si>
    <t>Removal of Existing Roadway Lines</t>
  </si>
  <si>
    <t>S376</t>
  </si>
  <si>
    <t>Roadway Lines - Supplying Paint and Painting (Directional Dividing and 2 Edge Lines)</t>
  </si>
  <si>
    <t>S350</t>
  </si>
  <si>
    <t>Roadway Lines - Supplying Paint and Painting (Lane Dividing Lines)</t>
  </si>
  <si>
    <t>S352</t>
  </si>
  <si>
    <t>Intersection Lines - Supplying Paint and Painting</t>
  </si>
  <si>
    <t>S360</t>
  </si>
  <si>
    <t>S706</t>
  </si>
  <si>
    <t>Remove and Dispose of Existing Guardrail</t>
  </si>
  <si>
    <t>S825</t>
  </si>
  <si>
    <t>Strong Post W-Beam Guardrail - Supply and Install</t>
  </si>
  <si>
    <t>S805</t>
  </si>
  <si>
    <t>S830</t>
  </si>
  <si>
    <t>Trenching and Backfilling</t>
  </si>
  <si>
    <t>U100</t>
  </si>
  <si>
    <t>Underground Electrical Conduit - Supply and Install - Pushed Conduit</t>
  </si>
  <si>
    <t>S405</t>
  </si>
  <si>
    <t>Secondary Cable - Supply and Install</t>
  </si>
  <si>
    <t>U105</t>
  </si>
  <si>
    <t>Salvaged Street Light Standard - Install</t>
  </si>
  <si>
    <t>U130</t>
  </si>
  <si>
    <t>Crush to Stockpile</t>
  </si>
  <si>
    <t>A500</t>
  </si>
  <si>
    <t>Common Excavation</t>
  </si>
  <si>
    <t>G225</t>
  </si>
  <si>
    <t>G236</t>
  </si>
  <si>
    <t>Topsoil Placement</t>
  </si>
  <si>
    <t>G300</t>
  </si>
  <si>
    <t>Broad-Cast Seeding</t>
  </si>
  <si>
    <t>E608</t>
  </si>
  <si>
    <t>Culverts - Remove and Dispose</t>
  </si>
  <si>
    <t>D110</t>
  </si>
  <si>
    <t>Culverts - Supply and Install (900 mm dia. C.S.P.)</t>
  </si>
  <si>
    <t>D430</t>
  </si>
  <si>
    <t>D510</t>
  </si>
  <si>
    <t>D850</t>
  </si>
  <si>
    <t>Granular Backfill - Culverts</t>
  </si>
  <si>
    <t>D235</t>
  </si>
  <si>
    <t>Channel Excavation</t>
  </si>
  <si>
    <t>G220</t>
  </si>
  <si>
    <t>B153</t>
  </si>
  <si>
    <t>Q186</t>
  </si>
  <si>
    <t>Cold Milling Asphalt Pavement</t>
  </si>
  <si>
    <t>Q565</t>
  </si>
  <si>
    <t>Q992</t>
  </si>
  <si>
    <t>Q994</t>
  </si>
  <si>
    <t>Wet Excavation - Type 2</t>
  </si>
  <si>
    <t>C064</t>
  </si>
  <si>
    <t>Pitrun Gravel Zone 4C</t>
  </si>
  <si>
    <t>C091</t>
  </si>
  <si>
    <t>Gravel Armour Zone 5C</t>
  </si>
  <si>
    <t>C106</t>
  </si>
  <si>
    <t>Common and/or Borrow Excavation Loaded to Trucks</t>
  </si>
  <si>
    <t>G248</t>
  </si>
  <si>
    <t>G320</t>
  </si>
  <si>
    <t>D615</t>
  </si>
  <si>
    <t>Non-Perforated Pipe - Supply and Install</t>
  </si>
  <si>
    <t>D620</t>
  </si>
  <si>
    <t>Filter Material</t>
  </si>
  <si>
    <t>D607</t>
  </si>
  <si>
    <t>B172</t>
  </si>
  <si>
    <t>Misc. Environmental Work</t>
  </si>
  <si>
    <t>F500</t>
  </si>
  <si>
    <t>F515</t>
  </si>
  <si>
    <t>E505</t>
  </si>
  <si>
    <t>Road Gravel Zone 4B</t>
  </si>
  <si>
    <t>A051</t>
  </si>
  <si>
    <t>Supply of Aggregate - No Option</t>
  </si>
  <si>
    <t>A345</t>
  </si>
  <si>
    <t>A805</t>
  </si>
  <si>
    <t>B181</t>
  </si>
  <si>
    <t>Preparing Subgrade Surface (Second Layer)</t>
  </si>
  <si>
    <t>B185</t>
  </si>
  <si>
    <t>Preparing Granular Surface</t>
  </si>
  <si>
    <t>B281</t>
  </si>
  <si>
    <t>Granular Base Course - Des. 2 Cl. 25</t>
  </si>
  <si>
    <t>C055</t>
  </si>
  <si>
    <t>Topsoil and Subsoil Stripping</t>
  </si>
  <si>
    <t>C056</t>
  </si>
  <si>
    <t>Topsoil and Subsoil Placement</t>
  </si>
  <si>
    <t>C060</t>
  </si>
  <si>
    <t>C063</t>
  </si>
  <si>
    <t>Wet Excavation - Type 1</t>
  </si>
  <si>
    <t>C069</t>
  </si>
  <si>
    <t>Random Fill Zone 2A</t>
  </si>
  <si>
    <t>C080</t>
  </si>
  <si>
    <t>C090</t>
  </si>
  <si>
    <t>C102</t>
  </si>
  <si>
    <t>Coarse Rip-rap Bedding Zone 5B</t>
  </si>
  <si>
    <t>C110</t>
  </si>
  <si>
    <t>Riprap Zone 6A</t>
  </si>
  <si>
    <t>Riprap Zone 6B</t>
  </si>
  <si>
    <t>C143</t>
  </si>
  <si>
    <t>Salvage and Reinstall Existing Riprap</t>
  </si>
  <si>
    <t>C150</t>
  </si>
  <si>
    <t>Fine Filter Zone 3A</t>
  </si>
  <si>
    <t>C160</t>
  </si>
  <si>
    <t>Coarse Filter Zone 3B</t>
  </si>
  <si>
    <t>C200</t>
  </si>
  <si>
    <t>Geotextile</t>
  </si>
  <si>
    <t>C225</t>
  </si>
  <si>
    <t>Erosion Control Blanket</t>
  </si>
  <si>
    <t>C230</t>
  </si>
  <si>
    <t>Drill Seeding</t>
  </si>
  <si>
    <t>C232</t>
  </si>
  <si>
    <t>C250</t>
  </si>
  <si>
    <t>Barbed Wire Fence</t>
  </si>
  <si>
    <t>C254</t>
  </si>
  <si>
    <t>Barbed Wire Fencing and Gates</t>
  </si>
  <si>
    <t>C260</t>
  </si>
  <si>
    <t>Texas Gates</t>
  </si>
  <si>
    <t>C265</t>
  </si>
  <si>
    <t>Vehicle Access Control Gate</t>
  </si>
  <si>
    <t>D200</t>
  </si>
  <si>
    <t>D431</t>
  </si>
  <si>
    <t>D435</t>
  </si>
  <si>
    <t>D437</t>
  </si>
  <si>
    <t>D440</t>
  </si>
  <si>
    <t>Culverts - Supply and Install (600 mm dia. C.P.P.)</t>
  </si>
  <si>
    <t>D465</t>
  </si>
  <si>
    <t>Culverts - Supply and Install (600 mm dia. R.C.P.)</t>
  </si>
  <si>
    <t>D500</t>
  </si>
  <si>
    <t>D505</t>
  </si>
  <si>
    <t>D520</t>
  </si>
  <si>
    <t>D525</t>
  </si>
  <si>
    <t>D540</t>
  </si>
  <si>
    <t>Grouting of Abandoned Culverts</t>
  </si>
  <si>
    <t>D545</t>
  </si>
  <si>
    <t>D728</t>
  </si>
  <si>
    <t>Manholes - Supply and Install (1200 mm dia. Std. Length)</t>
  </si>
  <si>
    <t>D730</t>
  </si>
  <si>
    <t>Manholes - Supply and Install (1200 mm dia x Excess Length)</t>
  </si>
  <si>
    <t>D732</t>
  </si>
  <si>
    <t>D733</t>
  </si>
  <si>
    <t>Adjust Catch Basins</t>
  </si>
  <si>
    <t>D734</t>
  </si>
  <si>
    <t>D760</t>
  </si>
  <si>
    <t>Catch Basin - Supply and Install (600 mm dia. x 1.83 m)</t>
  </si>
  <si>
    <t>D787</t>
  </si>
  <si>
    <t>D830</t>
  </si>
  <si>
    <t>Culvert Liner - Supply and Install (450 mm Dia.)</t>
  </si>
  <si>
    <t>D835</t>
  </si>
  <si>
    <t>Culvert Liner - Supply and Install (525 mm Dia.)</t>
  </si>
  <si>
    <t>D842</t>
  </si>
  <si>
    <t>Culvert Liner - Supply and Install (675 mm Dia.)</t>
  </si>
  <si>
    <t>D845</t>
  </si>
  <si>
    <t>Culvert Liner - Supply and Install (750 mm Dia.)</t>
  </si>
  <si>
    <t>E325</t>
  </si>
  <si>
    <t>Gabion Baskets - Supply and  Install</t>
  </si>
  <si>
    <t>E331</t>
  </si>
  <si>
    <t>Gabion Mattress - Supply and Install</t>
  </si>
  <si>
    <t>E345</t>
  </si>
  <si>
    <t>E420</t>
  </si>
  <si>
    <t>E453</t>
  </si>
  <si>
    <t>Geogrid - Supply and Install</t>
  </si>
  <si>
    <t>E454</t>
  </si>
  <si>
    <t>Geotextile for Materials Separation - Supply and Install</t>
  </si>
  <si>
    <t>E456</t>
  </si>
  <si>
    <t>Geotextile for Stabilization - Supply and Install</t>
  </si>
  <si>
    <t>E500</t>
  </si>
  <si>
    <t>E607</t>
  </si>
  <si>
    <t>E609</t>
  </si>
  <si>
    <t>Hydro-Seeding</t>
  </si>
  <si>
    <t>E610</t>
  </si>
  <si>
    <t>Slope Texturing</t>
  </si>
  <si>
    <t>Excavation - Structural</t>
  </si>
  <si>
    <t>Excavation - Channel</t>
  </si>
  <si>
    <t>F188</t>
  </si>
  <si>
    <t>F189</t>
  </si>
  <si>
    <t>F195</t>
  </si>
  <si>
    <t>Backfill - Non-Granular</t>
  </si>
  <si>
    <t>F200</t>
  </si>
  <si>
    <t>F203</t>
  </si>
  <si>
    <t>SPCSP - Supply</t>
  </si>
  <si>
    <t>SPCSP - Assembly</t>
  </si>
  <si>
    <t>CSP - Assembly</t>
  </si>
  <si>
    <t>F493</t>
  </si>
  <si>
    <t>F494</t>
  </si>
  <si>
    <t>F495</t>
  </si>
  <si>
    <t>CSP with Couplers - Supply</t>
  </si>
  <si>
    <t>F496</t>
  </si>
  <si>
    <t>F505</t>
  </si>
  <si>
    <t>F525</t>
  </si>
  <si>
    <t>F755</t>
  </si>
  <si>
    <t>Surface Removal</t>
  </si>
  <si>
    <t>F760</t>
  </si>
  <si>
    <t>Partial Depth Repair</t>
  </si>
  <si>
    <t>F765</t>
  </si>
  <si>
    <t>Full Depth Repair</t>
  </si>
  <si>
    <t>F770</t>
  </si>
  <si>
    <t>F775</t>
  </si>
  <si>
    <t>Deck Overlay Concrete</t>
  </si>
  <si>
    <t>F776</t>
  </si>
  <si>
    <t>Placement Deck Overlay Concrete</t>
  </si>
  <si>
    <t>F812</t>
  </si>
  <si>
    <t>F816</t>
  </si>
  <si>
    <t>F818</t>
  </si>
  <si>
    <t>Pile Driving</t>
  </si>
  <si>
    <t>F820</t>
  </si>
  <si>
    <t>F822</t>
  </si>
  <si>
    <t>F824</t>
  </si>
  <si>
    <t>F826</t>
  </si>
  <si>
    <t>Pile Installation</t>
  </si>
  <si>
    <t>F834</t>
  </si>
  <si>
    <t>Concrete - Class C</t>
  </si>
  <si>
    <t>Concrete - Class D</t>
  </si>
  <si>
    <t>Concrete - Class S</t>
  </si>
  <si>
    <t>F841</t>
  </si>
  <si>
    <t>Concrete - Class HPC</t>
  </si>
  <si>
    <t>F850</t>
  </si>
  <si>
    <t>Plain Reinforcing Steel - Supply</t>
  </si>
  <si>
    <t>F852</t>
  </si>
  <si>
    <t>F854</t>
  </si>
  <si>
    <t>Reinforcing Steel - Place</t>
  </si>
  <si>
    <t>F974</t>
  </si>
  <si>
    <t>Deck Waterproofing</t>
  </si>
  <si>
    <t>F980</t>
  </si>
  <si>
    <t>F982</t>
  </si>
  <si>
    <t>F992</t>
  </si>
  <si>
    <t>Supply and Install Sign Panels - Extruded Aluminum</t>
  </si>
  <si>
    <t>G100</t>
  </si>
  <si>
    <t>G105</t>
  </si>
  <si>
    <t>Clearing and Timber Salvage</t>
  </si>
  <si>
    <t>G210</t>
  </si>
  <si>
    <t>G230</t>
  </si>
  <si>
    <t>Borrow Topsoil Excavation</t>
  </si>
  <si>
    <t>G235</t>
  </si>
  <si>
    <t>Borrow Excavation</t>
  </si>
  <si>
    <t>G239</t>
  </si>
  <si>
    <t>Overhaul</t>
  </si>
  <si>
    <t>G249</t>
  </si>
  <si>
    <t>Truck Haul of Common and/or Borrow Excavation</t>
  </si>
  <si>
    <t>G452</t>
  </si>
  <si>
    <t>Remove and Dispose of Existing Fence</t>
  </si>
  <si>
    <t>G453</t>
  </si>
  <si>
    <t>Remove and Salvage of Existing Fence</t>
  </si>
  <si>
    <t>G455</t>
  </si>
  <si>
    <t>Taking Down and Re-erecting Existing Fence</t>
  </si>
  <si>
    <t>G470</t>
  </si>
  <si>
    <t>New Fence - Supply and Install - Class A</t>
  </si>
  <si>
    <t>G475</t>
  </si>
  <si>
    <t>New Fence - Supply and Install - Class B</t>
  </si>
  <si>
    <t>G482</t>
  </si>
  <si>
    <t>New Fence - Supply and Install - Class E</t>
  </si>
  <si>
    <t>G483</t>
  </si>
  <si>
    <t>New Fence - Supply and Install - Class F</t>
  </si>
  <si>
    <t>M100</t>
  </si>
  <si>
    <t>Crack Routing and Sealing</t>
  </si>
  <si>
    <t>Crack Repair - Spray Patch</t>
  </si>
  <si>
    <t>M102</t>
  </si>
  <si>
    <t>M103</t>
  </si>
  <si>
    <t>Gravel Surfacing - Des. 4 Cl. 20</t>
  </si>
  <si>
    <t>Gravel Surfacing - Des. 4 Cl. 25</t>
  </si>
  <si>
    <t>Q185</t>
  </si>
  <si>
    <t>Q510</t>
  </si>
  <si>
    <t>Q560</t>
  </si>
  <si>
    <t>Q567</t>
  </si>
  <si>
    <t>Supply Rejuvenating Agent</t>
  </si>
  <si>
    <t>Q700</t>
  </si>
  <si>
    <t>Removal of Asphalt Concrete Pavement from Bridge Decks</t>
  </si>
  <si>
    <t>Q722</t>
  </si>
  <si>
    <t>Q770</t>
  </si>
  <si>
    <t>Q771</t>
  </si>
  <si>
    <t>Graded Aggregate Seal Coat - Bridge Decks</t>
  </si>
  <si>
    <t>Q785</t>
  </si>
  <si>
    <t>Chip Seal Coat - Bridge Decks</t>
  </si>
  <si>
    <t>Q798</t>
  </si>
  <si>
    <t>Q987</t>
  </si>
  <si>
    <t>Q990</t>
  </si>
  <si>
    <t>Asphalt Concrete Pavement - EPS Mix Type H1</t>
  </si>
  <si>
    <t>Asphalt Concrete Pavement - EPS Mix Type H2</t>
  </si>
  <si>
    <t>Asphalt Concrete Pavement - EPS Mix Type M1</t>
  </si>
  <si>
    <t>Asphalt Concrete Pavement - EPS Mix Type L1</t>
  </si>
  <si>
    <t>Asphalt Concrete Pavement - EPS Mix Type S1</t>
  </si>
  <si>
    <t>Q996</t>
  </si>
  <si>
    <t>Asphalt Concrete Pavement - EPS Mix Type S3</t>
  </si>
  <si>
    <t>S205</t>
  </si>
  <si>
    <t>Remove and Dispose of Existing Signs - One Post</t>
  </si>
  <si>
    <t>S210</t>
  </si>
  <si>
    <t>Remove and Dispose of Existing Signs - Two Post</t>
  </si>
  <si>
    <t>S283</t>
  </si>
  <si>
    <t>Concrete Base - Remove and Reinstall</t>
  </si>
  <si>
    <t>S291</t>
  </si>
  <si>
    <t>Remove and Reinstall Breakaway Steel Posts</t>
  </si>
  <si>
    <t>S292</t>
  </si>
  <si>
    <t>Remove and Dispose - Breakaway Steel Posts</t>
  </si>
  <si>
    <t>S309</t>
  </si>
  <si>
    <t>S310</t>
  </si>
  <si>
    <t>S315</t>
  </si>
  <si>
    <t>S320</t>
  </si>
  <si>
    <t>S321</t>
  </si>
  <si>
    <t>S326</t>
  </si>
  <si>
    <t>S327</t>
  </si>
  <si>
    <t>S329</t>
  </si>
  <si>
    <t>S343</t>
  </si>
  <si>
    <t>S345</t>
  </si>
  <si>
    <t>S346</t>
  </si>
  <si>
    <t>S348</t>
  </si>
  <si>
    <t>S349</t>
  </si>
  <si>
    <t>S351</t>
  </si>
  <si>
    <t>Roadway Lines - Supplying Paint and Painting (Lane Dividing and 2 Edge Lines)</t>
  </si>
  <si>
    <t>S355</t>
  </si>
  <si>
    <t>S370</t>
  </si>
  <si>
    <t>Interchange Lines - Supplying Paint and Painting</t>
  </si>
  <si>
    <t>S375</t>
  </si>
  <si>
    <t>Removal of Existing Painted Lines</t>
  </si>
  <si>
    <t>S400</t>
  </si>
  <si>
    <t>Underground Electrical Conduit - Supply and Install - Trench Excavation</t>
  </si>
  <si>
    <t>S700</t>
  </si>
  <si>
    <t>Milled Rumble Strips for Stop Conditions</t>
  </si>
  <si>
    <t>S735</t>
  </si>
  <si>
    <t>S740</t>
  </si>
  <si>
    <t>S765</t>
  </si>
  <si>
    <t>Cluster Frames - Supply and Install</t>
  </si>
  <si>
    <t>S770</t>
  </si>
  <si>
    <t>S800</t>
  </si>
  <si>
    <t>W-Beam Guardrail - Supply and Install</t>
  </si>
  <si>
    <t>S815</t>
  </si>
  <si>
    <t>Cable Barrier - Supply and Install</t>
  </si>
  <si>
    <t>S820</t>
  </si>
  <si>
    <t>Remove, Salvage and Reinstall Existing Guardrail</t>
  </si>
  <si>
    <t>S822</t>
  </si>
  <si>
    <t>Supply of Guardrail Posts</t>
  </si>
  <si>
    <t>U110</t>
  </si>
  <si>
    <t>Removal and Salvage of Existing Standards</t>
  </si>
  <si>
    <t>U115</t>
  </si>
  <si>
    <t>U120</t>
  </si>
  <si>
    <t>U125</t>
  </si>
  <si>
    <t>Street Light Standard - Supply and Install</t>
  </si>
  <si>
    <t>U135</t>
  </si>
  <si>
    <t>Distribution Enclosure - Supply and Install</t>
  </si>
  <si>
    <t>X205</t>
  </si>
  <si>
    <t>X215</t>
  </si>
  <si>
    <t>X220</t>
  </si>
  <si>
    <t>X230</t>
  </si>
  <si>
    <t>X235</t>
  </si>
  <si>
    <t>X300</t>
  </si>
  <si>
    <t>X310</t>
  </si>
  <si>
    <t>X315</t>
  </si>
  <si>
    <t>X320</t>
  </si>
  <si>
    <t>X325</t>
  </si>
  <si>
    <t>X346</t>
  </si>
  <si>
    <t>X350</t>
  </si>
  <si>
    <t>Solid Concrete Islands</t>
  </si>
  <si>
    <t>X355</t>
  </si>
  <si>
    <t>Concrete Barrier</t>
  </si>
  <si>
    <t>X360</t>
  </si>
  <si>
    <t>Concrete Swale</t>
  </si>
  <si>
    <t>X400</t>
  </si>
  <si>
    <t>Solid Concrete Medians</t>
  </si>
  <si>
    <t>X415</t>
  </si>
  <si>
    <t>Granular Fill for Medians</t>
  </si>
  <si>
    <t>X435</t>
  </si>
  <si>
    <t>Median Asphalt Concrete Surfacing</t>
  </si>
  <si>
    <t>X440</t>
  </si>
  <si>
    <t>Median Concrete Surfacing</t>
  </si>
  <si>
    <t>Item</t>
  </si>
  <si>
    <t>Amount</t>
  </si>
  <si>
    <t>Unit</t>
  </si>
  <si>
    <t>Avg. 3 low bids</t>
  </si>
  <si>
    <t>t</t>
  </si>
  <si>
    <t>m</t>
  </si>
  <si>
    <t>kg</t>
  </si>
  <si>
    <t>PROVINCIAL, Weighted Unit Price Averages</t>
  </si>
  <si>
    <t>Unit Price Averages Reports</t>
  </si>
  <si>
    <t xml:space="preserve">Content </t>
  </si>
  <si>
    <t>Note:</t>
  </si>
  <si>
    <t>These unit price averages (UPA) are provided for information only and, while thought to be accurate, are provided without warranty of any kind, either expressed or implied.  The Crown, its agents, employees or contractors will not be liable for any damages, direct or indirect, or lost profits arising out of the use of this information, and as such, any user of this information shall assume all associated risks.</t>
  </si>
  <si>
    <t>The UPA presented in this report are based on the cumulative average of the unit prices from the three lowest bids received. The unit price averages are weighted by bid quantity.</t>
  </si>
  <si>
    <t>Bridge Construction Projects Monthly/Annual Unit Cost Reports</t>
  </si>
  <si>
    <t>Cost by</t>
  </si>
  <si>
    <t>Bridge Structures</t>
  </si>
  <si>
    <t>Cost</t>
  </si>
  <si>
    <t>Δ</t>
  </si>
  <si>
    <t>Jan</t>
  </si>
  <si>
    <t>Feb</t>
  </si>
  <si>
    <t>Mar</t>
  </si>
  <si>
    <t>Apr</t>
  </si>
  <si>
    <t>May</t>
  </si>
  <si>
    <t>Jun</t>
  </si>
  <si>
    <t>Jul</t>
  </si>
  <si>
    <t>Aug</t>
  </si>
  <si>
    <t>Sep</t>
  </si>
  <si>
    <t>Oct</t>
  </si>
  <si>
    <t>Nov</t>
  </si>
  <si>
    <t>Dec</t>
  </si>
  <si>
    <t>Area</t>
  </si>
  <si>
    <t>E Est</t>
  </si>
  <si>
    <r>
      <t>$/m</t>
    </r>
    <r>
      <rPr>
        <vertAlign val="superscript"/>
        <sz val="10"/>
        <rFont val="Arial"/>
        <family val="2"/>
      </rPr>
      <t>2</t>
    </r>
    <r>
      <rPr>
        <sz val="10"/>
        <rFont val="Arial"/>
        <family val="2"/>
      </rPr>
      <t xml:space="preserve"> </t>
    </r>
  </si>
  <si>
    <t>% +/-</t>
  </si>
  <si>
    <t>#</t>
  </si>
  <si>
    <r>
      <t>m</t>
    </r>
    <r>
      <rPr>
        <vertAlign val="superscript"/>
        <sz val="10"/>
        <rFont val="Arial"/>
        <family val="2"/>
      </rPr>
      <t>2</t>
    </r>
    <r>
      <rPr>
        <sz val="10"/>
        <rFont val="Arial"/>
        <family val="2"/>
      </rPr>
      <t xml:space="preserve"> </t>
    </r>
  </si>
  <si>
    <t>$</t>
  </si>
  <si>
    <t xml:space="preserve"> Regions</t>
  </si>
  <si>
    <t>All Bridges</t>
  </si>
  <si>
    <t xml:space="preserve"> Rural Bridges</t>
  </si>
  <si>
    <t xml:space="preserve">  Southern Region (R1)</t>
  </si>
  <si>
    <t xml:space="preserve">  Central Region (R3)</t>
  </si>
  <si>
    <t xml:space="preserve">  North Central Region (R5)</t>
  </si>
  <si>
    <t xml:space="preserve">  Peace Region (R6)</t>
  </si>
  <si>
    <t xml:space="preserve"> Urban Bridges</t>
  </si>
  <si>
    <t xml:space="preserve">  Calgary (U2)</t>
  </si>
  <si>
    <t xml:space="preserve">  Edmonton (U4)</t>
  </si>
  <si>
    <t>Bridge Categories</t>
  </si>
  <si>
    <t xml:space="preserve"> River Crossings (L&gt;100m)</t>
  </si>
  <si>
    <t>River Crossings (L&lt;100m)</t>
  </si>
  <si>
    <t xml:space="preserve"> Grade Separation Bridges</t>
  </si>
  <si>
    <t xml:space="preserve"> Standard Bridges </t>
  </si>
  <si>
    <t>Bridge Girder Types</t>
  </si>
  <si>
    <t>Prestressed Girder Types</t>
  </si>
  <si>
    <t xml:space="preserve"> NU Girder (NU)</t>
  </si>
  <si>
    <t xml:space="preserve"> Bulb-Tees (BT)</t>
  </si>
  <si>
    <t xml:space="preserve"> SLC or SCC</t>
  </si>
  <si>
    <t xml:space="preserve"> SL or SC</t>
  </si>
  <si>
    <t xml:space="preserve"> Precast Box Girder (PB)</t>
  </si>
  <si>
    <t>Cast-In-Place Girder Types</t>
  </si>
  <si>
    <t xml:space="preserve"> Concrete Arch (CA)</t>
  </si>
  <si>
    <t xml:space="preserve"> Concrete Bean &amp; Slab (CB)</t>
  </si>
  <si>
    <t xml:space="preserve"> Concrete Flat Slab (CS)</t>
  </si>
  <si>
    <t xml:space="preserve"> Concrete Tee (CT)</t>
  </si>
  <si>
    <t xml:space="preserve"> Concrete Voided Slab (CV)</t>
  </si>
  <si>
    <t>Culvert Installation Monthly/Annual Unit Cost Report</t>
  </si>
  <si>
    <t>Groups</t>
  </si>
  <si>
    <t>Culvert Categories</t>
  </si>
  <si>
    <r>
      <t xml:space="preserve"> m</t>
    </r>
    <r>
      <rPr>
        <vertAlign val="superscript"/>
        <sz val="10"/>
        <rFont val="Arial"/>
        <family val="2"/>
      </rPr>
      <t>2</t>
    </r>
    <r>
      <rPr>
        <sz val="10"/>
        <rFont val="Arial"/>
        <family val="2"/>
      </rPr>
      <t xml:space="preserve"> </t>
    </r>
  </si>
  <si>
    <t xml:space="preserve"> $</t>
  </si>
  <si>
    <t>All</t>
  </si>
  <si>
    <t>All Culverts</t>
  </si>
  <si>
    <t>Regions</t>
  </si>
  <si>
    <t xml:space="preserve"> Southern Region (R1)</t>
  </si>
  <si>
    <t xml:space="preserve"> Central Region (R3)</t>
  </si>
  <si>
    <t xml:space="preserve"> North Central Region (R5)</t>
  </si>
  <si>
    <t xml:space="preserve"> Peace Region (R6)</t>
  </si>
  <si>
    <t>Heights</t>
  </si>
  <si>
    <t>Fill Heights</t>
  </si>
  <si>
    <t xml:space="preserve"> Fill Height &gt; 6m</t>
  </si>
  <si>
    <t xml:space="preserve"> Fill Height &lt; 6m</t>
  </si>
  <si>
    <t>Culvert Types</t>
  </si>
  <si>
    <t xml:space="preserve"> CSP (MP)</t>
  </si>
  <si>
    <t xml:space="preserve"> SPCSP (SP)</t>
  </si>
  <si>
    <t xml:space="preserve"> Welded Steel Pipe (WP)</t>
  </si>
  <si>
    <t xml:space="preserve"> CIP Arch (AP)</t>
  </si>
  <si>
    <t xml:space="preserve"> CIP Box/Cell (BP)</t>
  </si>
  <si>
    <t xml:space="preserve"> PC Arch (CPA)</t>
  </si>
  <si>
    <t xml:space="preserve"> PC Pipe (CP)</t>
  </si>
  <si>
    <t xml:space="preserve"> SP integrate w/Bridge (RPB)</t>
  </si>
  <si>
    <t>Liners</t>
  </si>
  <si>
    <t xml:space="preserve"> Liner Plate (LP)</t>
  </si>
  <si>
    <t xml:space="preserve"> CSP Liner (MPL)</t>
  </si>
  <si>
    <t xml:space="preserve"> SPCSP Liner (SPL)</t>
  </si>
  <si>
    <t xml:space="preserve"> WP Liner (WPL)</t>
  </si>
  <si>
    <t>Extensions</t>
  </si>
  <si>
    <t xml:space="preserve"> CSP Extension (MPX)</t>
  </si>
  <si>
    <t xml:space="preserve"> SPCSP Extension (SPX)</t>
  </si>
  <si>
    <t xml:space="preserve"> CIP Arch Extension (APX)</t>
  </si>
  <si>
    <t xml:space="preserve"> PC Arch Extension (CPAX)</t>
  </si>
  <si>
    <t xml:space="preserve"> PC Box Extension (PCBX)</t>
  </si>
  <si>
    <t xml:space="preserve"> PC Pipe Extension (CPX)</t>
  </si>
  <si>
    <t>Bridge Constrution Monthly/Annual Unit Cost Report</t>
  </si>
  <si>
    <t>No</t>
  </si>
  <si>
    <t>Common Bid Item</t>
  </si>
  <si>
    <t>$/Unit</t>
  </si>
  <si>
    <t>Sept</t>
  </si>
  <si>
    <t>Qty</t>
  </si>
  <si>
    <t>Supply of H-Pile - Plain</t>
  </si>
  <si>
    <t>$/m</t>
  </si>
  <si>
    <t>Supply of H-Pile - Galvanized</t>
  </si>
  <si>
    <t>H-Pile Setup</t>
  </si>
  <si>
    <t>$/pile</t>
  </si>
  <si>
    <t>H-Pile Driving</t>
  </si>
  <si>
    <t>Supply of Pipe Pile - Plain</t>
  </si>
  <si>
    <t>Supply of Pipe Pile - Galvanized</t>
  </si>
  <si>
    <t>Pipe Pile Setup</t>
  </si>
  <si>
    <t>Pipe Pile Driving</t>
  </si>
  <si>
    <t>Drilled Pile - Drill Rig Setup</t>
  </si>
  <si>
    <t>Drilled Pile - Pile Installation</t>
  </si>
  <si>
    <t>Supply of Reinforcing Steel - Plain</t>
  </si>
  <si>
    <t>$/kg</t>
  </si>
  <si>
    <t>Supply of Reinforcing Steel - Epoxy-coated</t>
  </si>
  <si>
    <t>Supply of Reinforcing Steel - Stainless</t>
  </si>
  <si>
    <t>Supply of Reinforcing Steel - Galvanized</t>
  </si>
  <si>
    <t>Supply of Reinforcing Steel - Corrsion Resistant</t>
  </si>
  <si>
    <t>Placement of Reinforcing Steel</t>
  </si>
  <si>
    <t>Concrete - Pile</t>
  </si>
  <si>
    <r>
      <t>$/m</t>
    </r>
    <r>
      <rPr>
        <vertAlign val="superscript"/>
        <sz val="10"/>
        <rFont val="Arial"/>
        <family val="2"/>
      </rPr>
      <t>3</t>
    </r>
    <r>
      <rPr>
        <sz val="10"/>
        <rFont val="Arial"/>
        <family val="2"/>
      </rPr>
      <t xml:space="preserve"> </t>
    </r>
  </si>
  <si>
    <t>Concrete - Class B</t>
  </si>
  <si>
    <t>Steel Girders &amp; Assoc Materials</t>
  </si>
  <si>
    <t>$/t</t>
  </si>
  <si>
    <t xml:space="preserve">Supply, Delivery and Erection of </t>
  </si>
  <si>
    <t>WG Girders</t>
  </si>
  <si>
    <t>NU Girders</t>
  </si>
  <si>
    <t>Bulb-T Girders</t>
  </si>
  <si>
    <t>SLC Girders</t>
  </si>
  <si>
    <t>SL, SLW Girders</t>
  </si>
  <si>
    <t>Supply of Deck Joint Assemblies</t>
  </si>
  <si>
    <t>Strip Seal</t>
  </si>
  <si>
    <t>Cover Plated</t>
  </si>
  <si>
    <t>Finger Plate</t>
  </si>
  <si>
    <t>Install of Deck Joint Assemblies</t>
  </si>
  <si>
    <t>Bridgerail - Thrie Beam</t>
  </si>
  <si>
    <t>Bridgerail - Double Tube</t>
  </si>
  <si>
    <t>Bridgerail - Single Tube Top Rail</t>
  </si>
  <si>
    <t>Pedestrain Handrail</t>
  </si>
  <si>
    <t>Concrete Slope Protection</t>
  </si>
  <si>
    <t xml:space="preserve">ACP - H2 </t>
  </si>
  <si>
    <t xml:space="preserve">ACP - M1 </t>
  </si>
  <si>
    <t>MSE Wall</t>
  </si>
  <si>
    <t>Bridge Rehabilitation Monthly/Annual Unit Cost Report</t>
  </si>
  <si>
    <t>Common Bid Items</t>
  </si>
  <si>
    <t>$/unit</t>
  </si>
  <si>
    <t>%+/-</t>
  </si>
  <si>
    <r>
      <t>m</t>
    </r>
    <r>
      <rPr>
        <vertAlign val="superscript"/>
        <sz val="10"/>
        <rFont val="Arial"/>
        <family val="2"/>
      </rPr>
      <t>2</t>
    </r>
  </si>
  <si>
    <t>Deck Sandblasting</t>
  </si>
  <si>
    <t>Partial Depth Repairs - Deck</t>
  </si>
  <si>
    <t>Partial Depth Repairs - Abutment</t>
  </si>
  <si>
    <t>Partial Depth Repairs - Pier</t>
  </si>
  <si>
    <t>Partial Depth Repairs - Curb/Barrier/Parapet</t>
  </si>
  <si>
    <t>Partial Depth Repairs - Deck Underside</t>
  </si>
  <si>
    <t>Full Depth Repairs</t>
  </si>
  <si>
    <t>Shear Key Repairs</t>
  </si>
  <si>
    <t>Crack Repair - Gravity Fed Epoxy</t>
  </si>
  <si>
    <t>Crack Repair - Pressure Injected Epoxy</t>
  </si>
  <si>
    <t>Supply Reinforcing Steel - Plain</t>
  </si>
  <si>
    <t>Supply Reinforcing Steel - Epoxy-coated</t>
  </si>
  <si>
    <t>Supply Reinforcing Steel - Stainless Steel</t>
  </si>
  <si>
    <t>Supply Reinforcing Steel - Galvanized</t>
  </si>
  <si>
    <t>Supply Reinforcing Steel - Corrosion Resistant</t>
  </si>
  <si>
    <t>Supply of Concrete - Class B</t>
  </si>
  <si>
    <r>
      <t>m</t>
    </r>
    <r>
      <rPr>
        <vertAlign val="superscript"/>
        <sz val="10"/>
        <rFont val="Arial"/>
        <family val="2"/>
      </rPr>
      <t>3</t>
    </r>
  </si>
  <si>
    <t>Supply of Concrete - Class C</t>
  </si>
  <si>
    <t>Supply of Concrete - Class HPC</t>
  </si>
  <si>
    <t>Deck Joint Replacement - Compression Seal</t>
  </si>
  <si>
    <t>Deck Joint Replacement - Type 1 Strip Seal</t>
  </si>
  <si>
    <t>Deck Joint Replacement - Cover Plated V-Seal</t>
  </si>
  <si>
    <t>Deck Joint Replacement - Finger Plate</t>
  </si>
  <si>
    <t>Polymer Wearing Surface</t>
  </si>
  <si>
    <t>Chipseal Coat on Bridge Deck</t>
  </si>
  <si>
    <t>Polymer Modified Asphalt</t>
  </si>
  <si>
    <t>Asphalt Concrete Pavement - Mix Type H2</t>
  </si>
  <si>
    <t>Asphalt Concrete Pavement - Mix Type M1</t>
  </si>
  <si>
    <t>Bridgerail - Thriebeam</t>
  </si>
  <si>
    <t>Bridgerail - Retrofit Bridgerail</t>
  </si>
  <si>
    <t>Bridgerail - Double Layer W-Beam</t>
  </si>
  <si>
    <t>Bridgerail - Barrier Top Rail</t>
  </si>
  <si>
    <t>Approach Slab Void Grout</t>
  </si>
  <si>
    <t>Concrete Slope Protection - Replacement</t>
  </si>
  <si>
    <t>Concrete Slope Protection - Void Grout</t>
  </si>
  <si>
    <t>unit</t>
  </si>
  <si>
    <t>Lateral Stressing</t>
  </si>
  <si>
    <t>Underslung/Retrofit Diaphargm</t>
  </si>
  <si>
    <t>D420</t>
  </si>
  <si>
    <t>Q720</t>
  </si>
  <si>
    <t>ACP Price for a project is often influenced by the complexity of the work. Projects that include numerous intersection improvements, complex traffic accomodations, climbing/passing lanes, and interchange locations result in lower productivity for Asphalt pavers and therefore higher price of ACP.</t>
  </si>
  <si>
    <t>Weighted Unit Price Averages</t>
  </si>
  <si>
    <t>Province</t>
  </si>
  <si>
    <t>Southern Region</t>
  </si>
  <si>
    <t>Central  Region</t>
  </si>
  <si>
    <t>North Central  Region</t>
  </si>
  <si>
    <t>Peace  Region</t>
  </si>
  <si>
    <t>Ft McMurray  Region</t>
  </si>
  <si>
    <r>
      <t xml:space="preserve">Refer to the link to Bridge website for detailed information related to Bridge Project Cost Estimates. </t>
    </r>
    <r>
      <rPr>
        <b/>
        <sz val="14"/>
        <color theme="1"/>
        <rFont val="Calibri"/>
        <family val="2"/>
        <scheme val="minor"/>
      </rPr>
      <t>http://www.transportation.alberta.ca/4753.htm</t>
    </r>
  </si>
  <si>
    <t>Read Me Sheet to summarize trends observed in the Unit Price Data and to assist in preparing better C Estimates.</t>
  </si>
  <si>
    <r>
      <t>The Cost is based on an  average haul distance from various projects in the province.  The 3 year weighted haul distance for projects in 2015-2017 is</t>
    </r>
    <r>
      <rPr>
        <u/>
        <sz val="14"/>
        <color theme="1"/>
        <rFont val="Calibri"/>
        <family val="2"/>
        <scheme val="minor"/>
      </rPr>
      <t xml:space="preserve"> </t>
    </r>
    <r>
      <rPr>
        <b/>
        <u/>
        <sz val="14"/>
        <color theme="1"/>
        <rFont val="Calibri"/>
        <family val="2"/>
        <scheme val="minor"/>
      </rPr>
      <t>51 km</t>
    </r>
    <r>
      <rPr>
        <sz val="14"/>
        <color theme="1"/>
        <rFont val="Calibri"/>
        <family val="2"/>
        <scheme val="minor"/>
      </rPr>
      <t xml:space="preserve">. Based on the location of  project site and gravel source adjustment may be needed to prepare an accurate cost estimate for ACP and GBC. </t>
    </r>
  </si>
  <si>
    <t xml:space="preserve">Updated: </t>
  </si>
  <si>
    <t>Average of 3 low bids for Construction Year</t>
  </si>
  <si>
    <t>Adjust Water Valve</t>
  </si>
  <si>
    <t>Removal and Disposal of Existing Light Fixtures</t>
  </si>
  <si>
    <t>No. of
Contracts.</t>
  </si>
  <si>
    <t>Roadway Lines - Supplying Paint and Painting (Directional Dividing and 1 Edge Line)</t>
  </si>
  <si>
    <t>D120</t>
  </si>
  <si>
    <t>Culverts - Remove, Salvage and Re-Install  (C.S.P.) (up to 700 mm dia.)</t>
  </si>
  <si>
    <t>D840</t>
  </si>
  <si>
    <t>Culvert Liner - Supply and Install (600 mm Dia.)</t>
  </si>
  <si>
    <t>D415</t>
  </si>
  <si>
    <t>Culverts - Supply and Install (700 mm dia. C.S.P.)</t>
  </si>
  <si>
    <t>S750</t>
  </si>
  <si>
    <t>Supply and Install Post - 100mm x 100mm</t>
  </si>
  <si>
    <t>Disclaimer:</t>
  </si>
  <si>
    <t>F838</t>
  </si>
  <si>
    <t>Q796</t>
  </si>
  <si>
    <t>C280</t>
  </si>
  <si>
    <t>Guardrail</t>
  </si>
  <si>
    <t>D846</t>
  </si>
  <si>
    <t>Culvert Liner - Supply and Install (900 mm Dia.)</t>
  </si>
  <si>
    <t>G481</t>
  </si>
  <si>
    <t>New Fence - Supply and Install - Class D</t>
  </si>
  <si>
    <t>C050</t>
  </si>
  <si>
    <t>Site Clearing and Grubbing</t>
  </si>
  <si>
    <t>D445</t>
  </si>
  <si>
    <t>Culverts - Supply and Install (750 mm dia. C.P.P.)</t>
  </si>
  <si>
    <t>F976</t>
  </si>
  <si>
    <t>PDA Testing and CAPWAP Analysis</t>
  </si>
  <si>
    <t>F978</t>
  </si>
  <si>
    <t>M105</t>
  </si>
  <si>
    <t>Crack Sealing</t>
  </si>
  <si>
    <t>tonne</t>
  </si>
  <si>
    <t>A800</t>
  </si>
  <si>
    <t>Supply of Aggregate - With Option</t>
  </si>
  <si>
    <t>Granular Fill</t>
  </si>
  <si>
    <t>cubic metre</t>
  </si>
  <si>
    <t>square metre</t>
  </si>
  <si>
    <t>Granular Base Course</t>
  </si>
  <si>
    <t>C248</t>
  </si>
  <si>
    <t>Temporary Fencing</t>
  </si>
  <si>
    <t>metre</t>
  </si>
  <si>
    <t>D327</t>
  </si>
  <si>
    <t>Culverts - Supply and Install (over 700 mm dia. R.G.R.C.P.)</t>
  </si>
  <si>
    <t>Culverts - Supply and Install</t>
  </si>
  <si>
    <t>Culverts - Supply and Install (1 000 mm dia. C.S.P.)</t>
  </si>
  <si>
    <t>Culverts - Supply and Install (1 200 mm dia. C.S.P.)</t>
  </si>
  <si>
    <t>Culverts - Supply and Install (1 400 mm dia. C.S.P.)</t>
  </si>
  <si>
    <t>D475</t>
  </si>
  <si>
    <t>Culverts - Supply and Install (900 mm dia. R.C.P.)</t>
  </si>
  <si>
    <t>Smooth Wall Steel Pipe - Supply and Install (750 mm dia.)</t>
  </si>
  <si>
    <t>Smooth Wall Steel Pipe - Supply and Install (600 mm dia.)</t>
  </si>
  <si>
    <t>Smooth Wall Steel Pipe - Supply and Install (800 mm dia.)</t>
  </si>
  <si>
    <t>Grouting Liners (Plastic Pipe)</t>
  </si>
  <si>
    <t>D546</t>
  </si>
  <si>
    <t>Grouting Liners (S.W.S.P)</t>
  </si>
  <si>
    <t>Random Riprap - Supply and Place</t>
  </si>
  <si>
    <t>Perforated Pipe - Supply and Install</t>
  </si>
  <si>
    <t>Adjust Manhole</t>
  </si>
  <si>
    <t>Culvert Liner - Supply and Install (S.W.S.P.)</t>
  </si>
  <si>
    <t>Geotextile Installation - Gabions</t>
  </si>
  <si>
    <t>Erosion Control Barrier (Silt Fence)</t>
  </si>
  <si>
    <t>Non-Woven Geotextile - Supply and Install</t>
  </si>
  <si>
    <t>Erosion Control Soil Covering - Supply and Install (Type A)</t>
  </si>
  <si>
    <t>Erosion Control Soil Covering - Supply and Install (Type B)</t>
  </si>
  <si>
    <t>Erosion Control Soil Covering - Supply and Install (Type C)</t>
  </si>
  <si>
    <t>hectare</t>
  </si>
  <si>
    <t>girder</t>
  </si>
  <si>
    <t>Backfill - Granular</t>
  </si>
  <si>
    <t>Sandblasting - Bridge Deck</t>
  </si>
  <si>
    <t>Deck Overlay Concrete - Supply</t>
  </si>
  <si>
    <t>Deck Overlay Concrete - Place</t>
  </si>
  <si>
    <t>F813</t>
  </si>
  <si>
    <t>Supply of Piling - Galvanized Steel H-Pile</t>
  </si>
  <si>
    <t>Pile Set-up (Driven Piles)</t>
  </si>
  <si>
    <t>pile</t>
  </si>
  <si>
    <t>Drill Rig Set-up (Drilled Piles)</t>
  </si>
  <si>
    <t>kilogram</t>
  </si>
  <si>
    <t>F851</t>
  </si>
  <si>
    <t>Corrosion Resistant Reinforcing Steel - Supply</t>
  </si>
  <si>
    <t>F853</t>
  </si>
  <si>
    <t>Stainless Reinforcing Steel - Supply</t>
  </si>
  <si>
    <t>test</t>
  </si>
  <si>
    <t>Asphalt Concrete Pavement</t>
  </si>
  <si>
    <t>F993</t>
  </si>
  <si>
    <t>Galvanic Corrosion Protection - Supply and Install</t>
  </si>
  <si>
    <t>anodes</t>
  </si>
  <si>
    <t>G301</t>
  </si>
  <si>
    <t>Borrow Reclamation</t>
  </si>
  <si>
    <t>Topsoil - Supply and Place</t>
  </si>
  <si>
    <t>kilometre</t>
  </si>
  <si>
    <t>Crack Repair - Mill and Fill</t>
  </si>
  <si>
    <t>M104</t>
  </si>
  <si>
    <t>Crack Repair - Shallow Mill and Fill</t>
  </si>
  <si>
    <t>Gravel Surfacing</t>
  </si>
  <si>
    <t>Q573</t>
  </si>
  <si>
    <t>Cold Milling Asphalt Pavement - Reprofiling</t>
  </si>
  <si>
    <t>Fog Coat Application</t>
  </si>
  <si>
    <t>Supply and Application of Fog Coat</t>
  </si>
  <si>
    <t>Asphalt Concrete Pavement - EPS</t>
  </si>
  <si>
    <t>Q995</t>
  </si>
  <si>
    <t>Q998</t>
  </si>
  <si>
    <t>Asphalt Concrete Pavement - Superpave</t>
  </si>
  <si>
    <t>sign</t>
  </si>
  <si>
    <t>bases</t>
  </si>
  <si>
    <t>Supply of Signs, Aluminum - Reflective Sheeting for Specialized Applications</t>
  </si>
  <si>
    <t>S274</t>
  </si>
  <si>
    <t>Supply of Signs, Extruded Aluminum - Reflective Sheeting for Specialized Applications</t>
  </si>
  <si>
    <t>S284</t>
  </si>
  <si>
    <t>Concrete Base - Remove and Dispose</t>
  </si>
  <si>
    <t>post</t>
  </si>
  <si>
    <t>Durable Pavement Message - Stop Bar</t>
  </si>
  <si>
    <t>message</t>
  </si>
  <si>
    <t>Durable Pavement Message - Railway Crossing</t>
  </si>
  <si>
    <t>Durable Pavement Message - Stop Ahead</t>
  </si>
  <si>
    <t>Durable Pavement Message - Aircraft Patrol Zone</t>
  </si>
  <si>
    <t>Durable Pavement Message - Pedestrian Crossing</t>
  </si>
  <si>
    <t>Durable Pavement Message - STOP</t>
  </si>
  <si>
    <t>Durable Pavement Message - SCHOOL ZONE</t>
  </si>
  <si>
    <t>Removal of Existing Durable Pavement Message</t>
  </si>
  <si>
    <t>intersection</t>
  </si>
  <si>
    <t>interchange</t>
  </si>
  <si>
    <t>set</t>
  </si>
  <si>
    <t>Milled Rumble Strip - Shoulder</t>
  </si>
  <si>
    <t>S707</t>
  </si>
  <si>
    <t>Milled Rumble Strip - Centreline</t>
  </si>
  <si>
    <t>Supply and Install Breakaway Steel Posts - W150 x 14</t>
  </si>
  <si>
    <t>Supply and Install Breakaway Steel Posts - W200 x 15</t>
  </si>
  <si>
    <t>Supply and Install Breakaway Steel Posts - W150 x 22</t>
  </si>
  <si>
    <t>frame</t>
  </si>
  <si>
    <t>Supply and Install Post (100 mm x 100 mm)</t>
  </si>
  <si>
    <t>Supply and Install Post (100 mm x 150 mm)</t>
  </si>
  <si>
    <t>S806</t>
  </si>
  <si>
    <t>Thrie Beam Guardrail - Supply and Install</t>
  </si>
  <si>
    <t>S811</t>
  </si>
  <si>
    <t>Impact Attenuator (NCHRP 350/MASH 2009 TL-3) - Supply and Install</t>
  </si>
  <si>
    <t>S816</t>
  </si>
  <si>
    <t>High Tension Cable Barrier - Supply and Install</t>
  </si>
  <si>
    <t>Flexible Guide Post/Delineator - Round - Supply and Install</t>
  </si>
  <si>
    <t>Cast-In-Place Concrete Street Light Base - Supply and Install</t>
  </si>
  <si>
    <t>U122</t>
  </si>
  <si>
    <t>Pre-Cast Concrete Street Light Base - Supply and Install</t>
  </si>
  <si>
    <t>pole</t>
  </si>
  <si>
    <t>X442</t>
  </si>
  <si>
    <t>Full Depth Reclamation</t>
  </si>
  <si>
    <t>Backfill - Crushed Granular</t>
  </si>
  <si>
    <t>Heavy Rock Riprap (Class 1)</t>
  </si>
  <si>
    <t>Heavy Rock Riprap (Class 1M)</t>
  </si>
  <si>
    <t>Heavy Rock Riprap (Class 2)</t>
  </si>
  <si>
    <t>Heavy Rock Riprap (Class 3)</t>
  </si>
  <si>
    <t>Supply of Piling - Plain Steel H-Pile</t>
  </si>
  <si>
    <t>F949</t>
  </si>
  <si>
    <t>Supply of Girders - Precast Type SL-510</t>
  </si>
  <si>
    <t>F952</t>
  </si>
  <si>
    <t>Supply of Girders - Precast Short Span - SC-510 Type</t>
  </si>
  <si>
    <t>F954</t>
  </si>
  <si>
    <t>Supply of Girders - Precast Type SLC-510</t>
  </si>
  <si>
    <t>G101</t>
  </si>
  <si>
    <t>Clearing and Mulching</t>
  </si>
  <si>
    <t>G106</t>
  </si>
  <si>
    <t>Clearing, Timber Salvage and Mulching</t>
  </si>
  <si>
    <t>Borrow Excavation - Contractor Supplied</t>
  </si>
  <si>
    <t>cubic metre kilometre</t>
  </si>
  <si>
    <t>Asphalt Mix for Others</t>
  </si>
  <si>
    <t>Q554</t>
  </si>
  <si>
    <t>Q566</t>
  </si>
  <si>
    <t>HIR Pavement - EPS</t>
  </si>
  <si>
    <t>litre</t>
  </si>
  <si>
    <t>Graded Aggregate Seal Coat</t>
  </si>
  <si>
    <t>Q776</t>
  </si>
  <si>
    <t>Micro-Surfacing</t>
  </si>
  <si>
    <t>Q779</t>
  </si>
  <si>
    <t>Sand Seal Surface Treatment</t>
  </si>
  <si>
    <t>Q781</t>
  </si>
  <si>
    <t>Chip Seal Coat (CRS-2P)</t>
  </si>
  <si>
    <t>Q782</t>
  </si>
  <si>
    <t>Chip Seal Coat</t>
  </si>
  <si>
    <t>S241</t>
  </si>
  <si>
    <t>Construction Advisory Sign</t>
  </si>
  <si>
    <t>Painted Pavement Message - Gore Area</t>
  </si>
  <si>
    <t>Painted Pavement Message - Turn Arrow (Single or Double)</t>
  </si>
  <si>
    <t>Painted Pavement Message -  Stop Bar</t>
  </si>
  <si>
    <t>Painted Pavement Message -  Stop Ahead</t>
  </si>
  <si>
    <t>Painted Pavement Message - STOP</t>
  </si>
  <si>
    <t>S325</t>
  </si>
  <si>
    <t>Painted Pavement Message -  Aircraft Patrol Zone</t>
  </si>
  <si>
    <t>Painted Pavement Message - Pedestrian Crossing</t>
  </si>
  <si>
    <t>Removal of Existing Painted Pavement Message</t>
  </si>
  <si>
    <t>Durable Pavement Message - Turn or Straight Arrows (Single or Double)</t>
  </si>
  <si>
    <t>X103</t>
  </si>
  <si>
    <t>Pre-Construction Advertising Sign</t>
  </si>
  <si>
    <t>Asphalt Surfacing - Remove and Dispose</t>
  </si>
  <si>
    <t>Concrete Curb and Gutter - Remove and Dispose</t>
  </si>
  <si>
    <t>Concrete Surface - Remove and Dispose</t>
  </si>
  <si>
    <t>X225</t>
  </si>
  <si>
    <t>Removing Manhole</t>
  </si>
  <si>
    <t>Catch Basin Removal</t>
  </si>
  <si>
    <t>Concrete Curb - Remove and Dispose</t>
  </si>
  <si>
    <t>Concrete Sidewalk</t>
  </si>
  <si>
    <t>Monolithic Sidewalk, Curb and Gutter</t>
  </si>
  <si>
    <t>Monolithic Sidewalk, Curb and Gutter (Commercial Crossings)</t>
  </si>
  <si>
    <t>Concrete Curb</t>
  </si>
  <si>
    <t>Curb and Gutter</t>
  </si>
  <si>
    <t>X330</t>
  </si>
  <si>
    <t>Curb and Gutter (Reinforced)</t>
  </si>
  <si>
    <t>Hand-Laid Riprap - Other Locations - Supply and Place</t>
  </si>
  <si>
    <t>X444</t>
  </si>
  <si>
    <t>Cold In-Place Recycling</t>
  </si>
  <si>
    <t>Cutting of Pavement</t>
  </si>
  <si>
    <t>Date</t>
  </si>
  <si>
    <t>Region</t>
  </si>
  <si>
    <t xml:space="preserve">Central </t>
  </si>
  <si>
    <t xml:space="preserve">Fort McMurray </t>
  </si>
  <si>
    <t xml:space="preserve">North Central </t>
  </si>
  <si>
    <t xml:space="preserve">Peace </t>
  </si>
  <si>
    <t xml:space="preserve">Southern </t>
  </si>
  <si>
    <t>2016 Qtr1</t>
  </si>
  <si>
    <t>2016 Qtr2</t>
  </si>
  <si>
    <t>2016 Qtr3</t>
  </si>
  <si>
    <t>2016 Qtr4</t>
  </si>
  <si>
    <t>The Price of ACP varies across the different regions. Based on data available the following information is available for the average of 3 low bids .</t>
  </si>
  <si>
    <t>2015 Qtr3</t>
  </si>
  <si>
    <t>2015 Qtr4</t>
  </si>
  <si>
    <t>2017 Qtr1</t>
  </si>
  <si>
    <t>2017 Qtr2</t>
  </si>
  <si>
    <t>S038</t>
  </si>
  <si>
    <t>Misc. Safety Work</t>
  </si>
  <si>
    <t>S410</t>
  </si>
  <si>
    <t>Concrete Electric Service Boxes (Supply and Install)</t>
  </si>
  <si>
    <t>S745</t>
  </si>
  <si>
    <t>Supply and Install Breakaway Steel Posts - W200 x 27</t>
  </si>
  <si>
    <t>S755</t>
  </si>
  <si>
    <t>Supply and Install Post - 100mm x 150mm</t>
  </si>
  <si>
    <t>No. of
Contracts</t>
  </si>
  <si>
    <t>Based on 2018 Construction Prices</t>
  </si>
  <si>
    <r>
      <t>Provincial and Regional 2017 Unit Price Averages data</t>
    </r>
    <r>
      <rPr>
        <b/>
        <sz val="18"/>
        <color rgb="FFFF0000"/>
        <rFont val="Calibri"/>
        <family val="2"/>
        <scheme val="minor"/>
      </rPr>
      <t xml:space="preserve"> </t>
    </r>
  </si>
  <si>
    <r>
      <t>In year 2017, "Low bid" price for Asphalt was on average</t>
    </r>
    <r>
      <rPr>
        <b/>
        <sz val="14"/>
        <rFont val="Calibri"/>
        <family val="2"/>
        <scheme val="minor"/>
      </rPr>
      <t xml:space="preserve"> 3</t>
    </r>
    <r>
      <rPr>
        <b/>
        <u/>
        <sz val="14"/>
        <rFont val="Calibri"/>
        <family val="2"/>
        <scheme val="minor"/>
      </rPr>
      <t>% less</t>
    </r>
    <r>
      <rPr>
        <sz val="14"/>
        <rFont val="Calibri"/>
        <family val="2"/>
        <scheme val="minor"/>
      </rPr>
      <t xml:space="preserve"> than the "Average of three low bids" provided in UPA.</t>
    </r>
  </si>
  <si>
    <t>Weighted 3 Low</t>
  </si>
  <si>
    <t>D125</t>
  </si>
  <si>
    <t>Culverts - Remove, Salvage and Re-Install  (C.S.P.) (over 700 mm dia.)</t>
  </si>
  <si>
    <t>D492</t>
  </si>
  <si>
    <t>Drop Inlet Assemblies - Supply and Install (600 mm dia. C.S.P.)</t>
  </si>
  <si>
    <t>D710</t>
  </si>
  <si>
    <t>Connection to Existing Manholes</t>
  </si>
  <si>
    <t>D735</t>
  </si>
  <si>
    <t>Frame and Grate - Supply and Install (F39)</t>
  </si>
  <si>
    <t>Concrete Storm Sewer - Supply and Install</t>
  </si>
  <si>
    <t>D788</t>
  </si>
  <si>
    <t>Corrugated Steel Storm Sewer - Supply and Install</t>
  </si>
  <si>
    <t>D795</t>
  </si>
  <si>
    <t>Leads - Supply and Install</t>
  </si>
  <si>
    <t>E110</t>
  </si>
  <si>
    <t>Granular Fill for Drainage Layer</t>
  </si>
  <si>
    <t>F595</t>
  </si>
  <si>
    <t>Dynamic Load Testing/Pile Driving Analyzer (PDA)</t>
  </si>
  <si>
    <t>F948</t>
  </si>
  <si>
    <t>Supply of Girders - Precast Type NU</t>
  </si>
  <si>
    <t>Q999</t>
  </si>
  <si>
    <t>Portland Cement Concrete Pavement</t>
  </si>
  <si>
    <t>S022</t>
  </si>
  <si>
    <t>Painted Pavement Message - Railway Crossing</t>
  </si>
  <si>
    <t>S775</t>
  </si>
  <si>
    <t>Removal and Reinstallation or Disposal of Existing Signs</t>
  </si>
  <si>
    <t>S802</t>
  </si>
  <si>
    <t>Double Beam Guardrail - Supply and Install</t>
  </si>
  <si>
    <t>X370</t>
  </si>
  <si>
    <t>Mechancially Stabilized Earth (MSE) Wall</t>
  </si>
  <si>
    <t>2017 Qtr3</t>
  </si>
  <si>
    <t xml:space="preserve">2017 Qtr4 </t>
  </si>
  <si>
    <t xml:space="preserve">Provincial Average for ACP Price trend for 2016- 2018 is as shown below. </t>
  </si>
  <si>
    <t xml:space="preserve">Max </t>
  </si>
  <si>
    <t>Min</t>
  </si>
  <si>
    <t>2018 Qtr2 (ongoing)</t>
  </si>
  <si>
    <t>2018 Qtr1</t>
  </si>
  <si>
    <t>Hydroseeding</t>
  </si>
  <si>
    <t>Smooth Wall Steel Pipe - Supply and Install (500 mm dia.)</t>
  </si>
  <si>
    <t>S269</t>
  </si>
  <si>
    <t>Supply of Signs, 1/2" Plywood</t>
  </si>
  <si>
    <t>B283</t>
  </si>
  <si>
    <t>C057</t>
  </si>
  <si>
    <t>Imported Topsoil Placement</t>
  </si>
  <si>
    <t>C065</t>
  </si>
  <si>
    <t>Impervious Fill Zone 1A</t>
  </si>
  <si>
    <t>C070</t>
  </si>
  <si>
    <t>Random Fill Zone 2B</t>
  </si>
  <si>
    <t>C105</t>
  </si>
  <si>
    <t>C120</t>
  </si>
  <si>
    <t>C145</t>
  </si>
  <si>
    <t>C169</t>
  </si>
  <si>
    <t>Bedding Gravel Zone 5A</t>
  </si>
  <si>
    <t>C170</t>
  </si>
  <si>
    <t>Bedding Gravel - Zone 5B</t>
  </si>
  <si>
    <t>each</t>
  </si>
  <si>
    <t>Smooth Wall Steel Pipe - Supply and Install (900 mm dia.)</t>
  </si>
  <si>
    <t>E405</t>
  </si>
  <si>
    <t>Straw Bale Barrier</t>
  </si>
  <si>
    <t>Rock Check Dam</t>
  </si>
  <si>
    <t>F715</t>
  </si>
  <si>
    <t>Fish Baffles - Steel</t>
  </si>
  <si>
    <t>F814</t>
  </si>
  <si>
    <t>Supply of Piling - Plain Steel Pipe Pile</t>
  </si>
  <si>
    <t>F815</t>
  </si>
  <si>
    <t>Supply of Piling - Galvanized Steel Pipe Pile</t>
  </si>
  <si>
    <t>Epoxy-Coated Reinforcing Steel - Supply</t>
  </si>
  <si>
    <t>G205</t>
  </si>
  <si>
    <t>Solid Rock Excavation - Premium</t>
  </si>
  <si>
    <t>Rippable Rock Excavation - Premium</t>
  </si>
  <si>
    <t>G260</t>
  </si>
  <si>
    <t>Catch Water Ditches</t>
  </si>
  <si>
    <t>S328</t>
  </si>
  <si>
    <t>Painted Pavement Message - Handicap Parking Symbol</t>
  </si>
  <si>
    <t>Based on 2019 Construction Prices</t>
  </si>
  <si>
    <r>
      <t>Provincial and Regional 2018 Unit Price Averages data</t>
    </r>
    <r>
      <rPr>
        <b/>
        <sz val="18"/>
        <color rgb="FFFF0000"/>
        <rFont val="Calibri"/>
        <family val="2"/>
        <scheme val="minor"/>
      </rPr>
      <t xml:space="preserve"> </t>
    </r>
  </si>
  <si>
    <r>
      <t>Provincial and Regional 2019 Unit Price Averages data</t>
    </r>
    <r>
      <rPr>
        <b/>
        <sz val="18"/>
        <color rgb="FFFF0000"/>
        <rFont val="Calibri"/>
        <family val="2"/>
        <scheme val="minor"/>
      </rPr>
      <t xml:space="preserve"> </t>
    </r>
  </si>
  <si>
    <t>tendered between Aug 1, 2017 and Oct 31, 2018</t>
  </si>
  <si>
    <t>Asphalt Concrete Pavement - EPS Mix Type S2</t>
  </si>
  <si>
    <t>The information provided in this File is only for the use of Alberta Transportation staff and its Consultants for the development of construction cost estimates on Department construction projects.</t>
  </si>
  <si>
    <t>tendered between Aug 1, 2018 and December 31, 2019</t>
  </si>
  <si>
    <t xml:space="preserve">-  </t>
  </si>
  <si>
    <t>D326</t>
  </si>
  <si>
    <t>Culverts - Supply and Install (up to 700 mm dia. R.G.R.C.P.)</t>
  </si>
  <si>
    <t>D789</t>
  </si>
  <si>
    <t>Plastic Storm Sewer - Supply and Install</t>
  </si>
  <si>
    <t>F003</t>
  </si>
  <si>
    <t>day</t>
  </si>
  <si>
    <t>Backfill</t>
  </si>
  <si>
    <t>Roadway Work</t>
  </si>
  <si>
    <t>Bridgerail</t>
  </si>
  <si>
    <t>F821</t>
  </si>
  <si>
    <t>Static Load Testing</t>
  </si>
  <si>
    <t>F832</t>
  </si>
  <si>
    <t>F836</t>
  </si>
  <si>
    <t>Supply of Structural Steel Girders and Associated Material</t>
  </si>
  <si>
    <t>F902</t>
  </si>
  <si>
    <t>Erection of Girders</t>
  </si>
  <si>
    <t>anchor bolt</t>
  </si>
  <si>
    <t>Miscellaneous Iron</t>
  </si>
  <si>
    <t>Asphalt Concrete Pavement - Mix Type H2 (PG58-28)</t>
  </si>
  <si>
    <t>Supply and Install Sign Structures</t>
  </si>
  <si>
    <t>G028</t>
  </si>
  <si>
    <t>Haul of Misc. Grading Material</t>
  </si>
  <si>
    <t>M111</t>
  </si>
  <si>
    <t>Portland Cement Concrete Pavement Full Depth Panel Replacement</t>
  </si>
  <si>
    <t>M112</t>
  </si>
  <si>
    <t>Portland Cement Concrete Pavement Surface Grinding</t>
  </si>
  <si>
    <t>M115</t>
  </si>
  <si>
    <t>Portland Cement Concrete Pavement Dowel Bar Retrofitting</t>
  </si>
  <si>
    <t>bar</t>
  </si>
  <si>
    <t>M116</t>
  </si>
  <si>
    <t>Portland Cement Concrete Pavement Random Crack Sealing</t>
  </si>
  <si>
    <t>M117</t>
  </si>
  <si>
    <t>Seal Existing Transverse and Longitudinal Joints in Portland Cement Concrete Pavement</t>
  </si>
  <si>
    <t>Q984</t>
  </si>
  <si>
    <t>Q988</t>
  </si>
  <si>
    <t>S356</t>
  </si>
  <si>
    <t>Roadway Lines - Supplying Paint and Painting</t>
  </si>
  <si>
    <t>Extra Work</t>
  </si>
  <si>
    <t>X240</t>
  </si>
  <si>
    <t>Removing Inlet</t>
  </si>
  <si>
    <t xml:space="preserve"> CIP Concrete Box (CX, CXP)</t>
  </si>
  <si>
    <t>Based on 2020 Construction Prices</t>
  </si>
  <si>
    <t>Q795</t>
  </si>
  <si>
    <t>Chip Seal Coat (CRS-2P) - Bridge Decks</t>
  </si>
  <si>
    <t>B280</t>
  </si>
  <si>
    <t>C051</t>
  </si>
  <si>
    <t>C255</t>
  </si>
  <si>
    <t>Steel Fence Gates</t>
  </si>
  <si>
    <t>D460</t>
  </si>
  <si>
    <t>Culverts - Supply and Install (450 mm dia. R.C.P.)</t>
  </si>
  <si>
    <t>D470</t>
  </si>
  <si>
    <t>Culverts - Supply and Install (750 mm dia. R.C.P.)</t>
  </si>
  <si>
    <t>Q760</t>
  </si>
  <si>
    <t>Application of Seal Coat</t>
  </si>
  <si>
    <t>All Concrete Girder/Spans</t>
  </si>
  <si>
    <t>All Steel Girder/Spans</t>
  </si>
  <si>
    <t xml:space="preserve">  Concrete Girder/Spans</t>
  </si>
  <si>
    <t xml:space="preserve">  Steel Girder/Spans</t>
  </si>
  <si>
    <r>
      <t>Provincial and Regional 2021 Unit Price Averages data</t>
    </r>
    <r>
      <rPr>
        <b/>
        <sz val="18"/>
        <color rgb="FFFF0000"/>
        <rFont val="Calibri"/>
        <family val="2"/>
        <scheme val="minor"/>
      </rPr>
      <t xml:space="preserve"> </t>
    </r>
  </si>
  <si>
    <t>tendered between Aug 1, 2019 and November 30 , 2020</t>
  </si>
  <si>
    <t>E612</t>
  </si>
  <si>
    <t xml:space="preserve"> </t>
  </si>
  <si>
    <t>Based on 2021 Construction Prices</t>
  </si>
  <si>
    <t>D498</t>
  </si>
  <si>
    <t>Drop Inlet Assemblies - Supply and Install (1200 mm dia. C.S.P.)</t>
  </si>
  <si>
    <t>G496</t>
  </si>
  <si>
    <t>New Fence - Supply and Install - Class H</t>
  </si>
  <si>
    <t>S817</t>
  </si>
  <si>
    <t>Remove, Salvage and Re-install Existing Cable Barrier</t>
  </si>
  <si>
    <t>D490</t>
  </si>
  <si>
    <t>Drop Inlet Assemblies - Supply and Install (400 mm dia. C.S.P.)</t>
  </si>
  <si>
    <t>Q187</t>
  </si>
  <si>
    <t>F720</t>
  </si>
  <si>
    <t>Fish Baffles - Rock</t>
  </si>
  <si>
    <t>D494</t>
  </si>
  <si>
    <t>Drop Inlet Assemblies - Supply and Install (800 mm dia. C.S.P.)</t>
  </si>
  <si>
    <t>Q777</t>
  </si>
  <si>
    <t>Micro-Surfacing - Bridge Decks</t>
  </si>
  <si>
    <t>Q778</t>
  </si>
  <si>
    <t>Rut Repair by Micro-Surfacing</t>
  </si>
  <si>
    <t>$/gir</t>
  </si>
  <si>
    <t>Deck Joint Replacement - Modular</t>
  </si>
  <si>
    <t>tendered between August 1, 2020 and September 30, 2021</t>
  </si>
  <si>
    <t xml:space="preserve">Provincial and Regional 2022 Unit Price Averages data </t>
  </si>
  <si>
    <t>C300</t>
  </si>
  <si>
    <t>Subsurface Drainage System</t>
  </si>
  <si>
    <t>D746</t>
  </si>
  <si>
    <t>Inlets - Storm Drain - Supply and Install</t>
  </si>
  <si>
    <t>D495</t>
  </si>
  <si>
    <t>Drop Inlet Assemblies - Supply and Install (900 mm dia. C.S.P.)</t>
  </si>
  <si>
    <t>F756</t>
  </si>
  <si>
    <t>Surface Patching</t>
  </si>
  <si>
    <t>D130</t>
  </si>
  <si>
    <t>Culverts - Remove, Salvage and Re-Install</t>
  </si>
  <si>
    <t>Based on 2022 Construction Prices</t>
  </si>
  <si>
    <t>G545</t>
  </si>
  <si>
    <t>Remove and Dispose of Livestock Guards</t>
  </si>
  <si>
    <t>tendered between August 1, 2021 and August 31, 2022</t>
  </si>
  <si>
    <t>C014</t>
  </si>
  <si>
    <t>OverHaul</t>
  </si>
  <si>
    <t>C062</t>
  </si>
  <si>
    <t>Borrow Area Excavation</t>
  </si>
  <si>
    <t>C140</t>
  </si>
  <si>
    <t>Riprap Zone 6C</t>
  </si>
  <si>
    <t>F655</t>
  </si>
  <si>
    <t>Concrete End Treatment</t>
  </si>
  <si>
    <t>Based on 2023 Construction Prices</t>
  </si>
  <si>
    <t>B315</t>
  </si>
  <si>
    <t>Cement Stabilized Base Course</t>
  </si>
  <si>
    <t>B320</t>
  </si>
  <si>
    <t>Portland Cement</t>
  </si>
  <si>
    <t>Q997</t>
  </si>
  <si>
    <t>X210</t>
  </si>
  <si>
    <t>Concrete and Masonry Removal</t>
  </si>
  <si>
    <t>B154</t>
  </si>
  <si>
    <t>Granular Fill (Pit-Run)</t>
  </si>
  <si>
    <t>E444</t>
  </si>
  <si>
    <t>Drain Pipe - Supply and Install</t>
  </si>
  <si>
    <t xml:space="preserve"> 2022 Monthly Unit Cost</t>
  </si>
  <si>
    <t>2022 Annual Unit Cost</t>
  </si>
  <si>
    <t>2022 Monthly Unit Cost</t>
  </si>
  <si>
    <t xml:space="preserve"> PC Box/Cell (PBC/PCB)</t>
  </si>
  <si>
    <t xml:space="preserve"> SP Arch (RP)</t>
  </si>
  <si>
    <t xml:space="preserve"> SP Arch Beam (RPA/ABC)</t>
  </si>
  <si>
    <t xml:space="preserve"> CSP integrate w/Bridge (MPB)</t>
  </si>
  <si>
    <t xml:space="preserve"> CIP Box/Cell Extension (BPX)</t>
  </si>
  <si>
    <t xml:space="preserve"> 2022Monthly Unit Cost</t>
  </si>
  <si>
    <t>Q140</t>
  </si>
  <si>
    <t>tendered between June 1, 2022 and July 31, 2023</t>
  </si>
  <si>
    <t>D447</t>
  </si>
  <si>
    <t>Culverts - Supply and Install (900 mm dia. C.P.P.)</t>
  </si>
  <si>
    <t>Based on 2024 Construction Prices</t>
  </si>
  <si>
    <t>D480</t>
  </si>
  <si>
    <t>Culverts - Supply and Install (600 mm dia. P.V.C.)</t>
  </si>
  <si>
    <t>F185</t>
  </si>
  <si>
    <t>Based on 2020, 2021, 2022, 2023 &amp; 2024 Prices</t>
  </si>
  <si>
    <t xml:space="preserve">Provincial and Regional 2024 Unit Price Averages data </t>
  </si>
  <si>
    <t xml:space="preserve">Provincial and Regional 2023 Unit Price Averages data </t>
  </si>
  <si>
    <r>
      <t>Provincial and Regional 2020 nit Price Averages data</t>
    </r>
    <r>
      <rPr>
        <b/>
        <sz val="18"/>
        <color rgb="FFFF0000"/>
        <rFont val="Calibri"/>
        <family val="2"/>
        <scheme val="minor"/>
      </rPr>
      <t xml:space="preserve"> </t>
    </r>
  </si>
  <si>
    <t>G480</t>
  </si>
  <si>
    <t>New Fence - Supply and Install - Class C</t>
  </si>
  <si>
    <t>G530</t>
  </si>
  <si>
    <t>Standard Livestock Guard - Supply and Install</t>
  </si>
  <si>
    <r>
      <t>Bridge UPA</t>
    </r>
    <r>
      <rPr>
        <sz val="18"/>
        <rFont val="Calibri"/>
        <family val="2"/>
        <scheme val="minor"/>
      </rPr>
      <t xml:space="preserve"> (updated December, 2022)</t>
    </r>
  </si>
  <si>
    <t>tendered between June 1, 2023 and August 31, 2024</t>
  </si>
  <si>
    <t>Based on 2025 Construction Prices</t>
  </si>
  <si>
    <t>tendered between July 1, 2024 and September 30, 2024</t>
  </si>
  <si>
    <t>C130</t>
  </si>
  <si>
    <t>D725</t>
  </si>
  <si>
    <t>Manholes - Supply and Install (1200 mm dia. Cone Top)</t>
  </si>
  <si>
    <t>Monthly Averages of 3 low bids for Construction Year 2025</t>
  </si>
  <si>
    <t>2 Months 
(Aug 2024 - Sep 2024)</t>
  </si>
  <si>
    <t>3 Months 
(July 2024-Sep 2024)</t>
  </si>
  <si>
    <t>-</t>
  </si>
  <si>
    <t xml:space="preserve">Provincial and Regional 2025 Unit Price Averages data </t>
  </si>
  <si>
    <t>Comparison of Provincial 2021-25 UPA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</si>
</sst>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quot;$&quot;* #,##0.00_-;_-&quot;$&quot;* &quot;-&quot;??_-;_-@_-"/>
    <numFmt numFmtId="43" formatCode="_-* #,##0.00_-;\-* #,##0.00_-;_-* &quot;-&quot;??_-;_-@_-"/>
    <numFmt numFmtId="164" formatCode="_(&quot;$&quot;* #,##0_);_(&quot;$&quot;* \(#,##0\);_(&quot;$&quot;* &quot;-&quot;_);_(@_)"/>
    <numFmt numFmtId="165" formatCode="_(&quot;$&quot;* #,##0.00_);_(&quot;$&quot;* \(#,##0.00\);_(&quot;$&quot;* &quot;-&quot;??_);_(@_)"/>
    <numFmt numFmtId="166" formatCode="_(* #,##0.00_);_(* \(#,##0.00\);_(* &quot;-&quot;??_);_(@_)"/>
    <numFmt numFmtId="167" formatCode="#,##0.0"/>
    <numFmt numFmtId="168" formatCode="&quot;$&quot;#,##0"/>
    <numFmt numFmtId="169" formatCode="&quot;$&quot;#,##0.00"/>
    <numFmt numFmtId="170" formatCode="[$-409]mmmm\ d\,\ yyyy;@"/>
    <numFmt numFmtId="171" formatCode="_(&quot;$&quot;* #,##0_);_(&quot;$&quot;* \(#,##0\);_(&quot;$&quot;* &quot;-&quot;??_);_(@_)"/>
    <numFmt numFmtId="172" formatCode="_-&quot;$&quot;* #,##0_-;\-&quot;$&quot;* #,##0_-;_-&quot;$&quot;* &quot;-&quot;??_-;_-@_-"/>
    <numFmt numFmtId="173" formatCode="_(* #,##0.0_);_(* \(#,##0.0\);_(* &quot;-&quot;??_);_(@_)"/>
    <numFmt numFmtId="174" formatCode="_(&quot;$&quot;* #,##0.0_);_(&quot;$&quot;* \(#,##0.0\);_(&quot;$&quot;* &quot;-&quot;??_);_(@_)"/>
    <numFmt numFmtId="175" formatCode="0.0"/>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font>
    <font>
      <sz val="10"/>
      <name val="Arial"/>
      <family val="2"/>
    </font>
    <font>
      <b/>
      <sz val="10"/>
      <name val="Arial"/>
      <family val="2"/>
    </font>
    <font>
      <sz val="10"/>
      <color theme="1"/>
      <name val="Arial"/>
      <family val="2"/>
    </font>
    <font>
      <sz val="9"/>
      <name val="Arial"/>
      <family val="2"/>
    </font>
    <font>
      <b/>
      <sz val="11"/>
      <name val="Calibri"/>
      <family val="2"/>
      <scheme val="minor"/>
    </font>
    <font>
      <sz val="11"/>
      <name val="Calibri"/>
      <family val="2"/>
      <scheme val="minor"/>
    </font>
    <font>
      <sz val="10"/>
      <color rgb="FF000000"/>
      <name val="Times New Roman"/>
      <family val="1"/>
    </font>
    <font>
      <b/>
      <u/>
      <sz val="10"/>
      <name val="Arial"/>
      <family val="2"/>
    </font>
    <font>
      <vertAlign val="superscript"/>
      <sz val="10"/>
      <name val="Arial"/>
      <family val="2"/>
    </font>
    <font>
      <u/>
      <sz val="10"/>
      <name val="Arial"/>
      <family val="2"/>
    </font>
    <font>
      <sz val="14"/>
      <color theme="1"/>
      <name val="Calibri"/>
      <family val="2"/>
      <scheme val="minor"/>
    </font>
    <font>
      <b/>
      <sz val="10"/>
      <color rgb="FF3F3F3F"/>
      <name val="Arial"/>
      <family val="2"/>
    </font>
    <font>
      <sz val="10"/>
      <color theme="1"/>
      <name val="Calibri"/>
      <family val="2"/>
      <scheme val="minor"/>
    </font>
    <font>
      <b/>
      <sz val="14"/>
      <color theme="1"/>
      <name val="Calibri"/>
      <family val="2"/>
      <scheme val="minor"/>
    </font>
    <font>
      <sz val="18"/>
      <name val="Arial"/>
      <family val="2"/>
    </font>
    <font>
      <sz val="18"/>
      <color theme="1"/>
      <name val="Calibri"/>
      <family val="2"/>
      <scheme val="minor"/>
    </font>
    <font>
      <b/>
      <sz val="18"/>
      <color theme="1"/>
      <name val="Calibri"/>
      <family val="2"/>
      <scheme val="minor"/>
    </font>
    <font>
      <sz val="16"/>
      <name val="Arial"/>
      <family val="2"/>
    </font>
    <font>
      <b/>
      <sz val="18"/>
      <name val="Arial"/>
      <family val="2"/>
    </font>
    <font>
      <b/>
      <sz val="48"/>
      <name val="Arial"/>
      <family val="2"/>
    </font>
    <font>
      <b/>
      <u/>
      <sz val="14"/>
      <color theme="1"/>
      <name val="Calibri"/>
      <family val="2"/>
      <scheme val="minor"/>
    </font>
    <font>
      <u/>
      <sz val="14"/>
      <color theme="1"/>
      <name val="Calibri"/>
      <family val="2"/>
      <scheme val="minor"/>
    </font>
    <font>
      <u/>
      <sz val="11"/>
      <color theme="10"/>
      <name val="Calibri"/>
      <family val="2"/>
      <scheme val="minor"/>
    </font>
    <font>
      <u/>
      <sz val="12"/>
      <color theme="10"/>
      <name val="Calibri"/>
      <family val="2"/>
      <scheme val="minor"/>
    </font>
    <font>
      <sz val="11"/>
      <color rgb="FFFF0000"/>
      <name val="Calibri"/>
      <family val="2"/>
      <scheme val="minor"/>
    </font>
    <font>
      <sz val="11"/>
      <color theme="0"/>
      <name val="Calibri"/>
      <family val="2"/>
      <scheme val="minor"/>
    </font>
    <font>
      <b/>
      <sz val="18"/>
      <color rgb="FFFF0000"/>
      <name val="Calibri"/>
      <family val="2"/>
      <scheme val="minor"/>
    </font>
    <font>
      <b/>
      <sz val="14"/>
      <color rgb="FFFF0000"/>
      <name val="Calibri"/>
      <family val="2"/>
      <scheme val="minor"/>
    </font>
    <font>
      <b/>
      <sz val="14"/>
      <name val="Calibri"/>
      <family val="2"/>
      <scheme val="minor"/>
    </font>
    <font>
      <sz val="18"/>
      <name val="Calibri"/>
      <family val="2"/>
      <scheme val="minor"/>
    </font>
    <font>
      <sz val="14"/>
      <name val="Calibri"/>
      <family val="2"/>
      <scheme val="minor"/>
    </font>
    <font>
      <b/>
      <u/>
      <sz val="14"/>
      <name val="Calibri"/>
      <family val="2"/>
      <scheme val="minor"/>
    </font>
    <font>
      <sz val="11"/>
      <color theme="0" tint="-0.34998626667073579"/>
      <name val="Calibri"/>
      <family val="2"/>
      <scheme val="minor"/>
    </font>
    <font>
      <b/>
      <sz val="11"/>
      <color theme="0" tint="-0.34998626667073579"/>
      <name val="Calibri"/>
      <family val="2"/>
      <scheme val="minor"/>
    </font>
    <font>
      <i/>
      <sz val="14"/>
      <color theme="1"/>
      <name val="Calibri"/>
      <family val="2"/>
      <scheme val="minor"/>
    </font>
    <font>
      <sz val="11"/>
      <name val="Arial"/>
      <family val="2"/>
    </font>
    <font>
      <b/>
      <sz val="11"/>
      <color theme="1"/>
      <name val="Arial"/>
      <family val="2"/>
    </font>
    <font>
      <sz val="10"/>
      <name val="Arial"/>
      <family val="2"/>
    </font>
    <font>
      <b/>
      <sz val="10"/>
      <name val="Calibri"/>
      <family val="2"/>
      <scheme val="minor"/>
    </font>
    <font>
      <sz val="10"/>
      <name val="Arial"/>
      <family val="2"/>
    </font>
    <font>
      <sz val="11"/>
      <color theme="1"/>
      <name val="Arial"/>
      <family val="2"/>
    </font>
  </fonts>
  <fills count="7">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rgb="FFF2F2F2"/>
      </patternFill>
    </fill>
    <fill>
      <patternFill patternType="solid">
        <fgColor theme="0" tint="-0.499984740745262"/>
        <bgColor indexed="64"/>
      </patternFill>
    </fill>
    <fill>
      <patternFill patternType="solid">
        <fgColor theme="0" tint="-0.499984740745262"/>
        <bgColor theme="4" tint="0.79998168889431442"/>
      </patternFill>
    </fill>
  </fills>
  <borders count="116">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0">
    <xf numFmtId="0" fontId="0" fillId="0" borderId="0"/>
    <xf numFmtId="165" fontId="1" fillId="0" borderId="0" applyFont="0" applyFill="0" applyBorder="0" applyAlignment="0" applyProtection="0"/>
    <xf numFmtId="0" fontId="3" fillId="0" borderId="0"/>
    <xf numFmtId="0" fontId="4" fillId="0" borderId="0"/>
    <xf numFmtId="0" fontId="6" fillId="0" borderId="0"/>
    <xf numFmtId="0" fontId="7" fillId="0" borderId="0"/>
    <xf numFmtId="0" fontId="10" fillId="0" borderId="0"/>
    <xf numFmtId="0" fontId="15" fillId="4" borderId="92" applyNumberFormat="0" applyAlignment="0" applyProtection="0"/>
    <xf numFmtId="0" fontId="26" fillId="0" borderId="0" applyNumberFormat="0" applyFill="0" applyBorder="0" applyAlignment="0" applyProtection="0"/>
    <xf numFmtId="166"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1"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3" fillId="0" borderId="0"/>
  </cellStyleXfs>
  <cellXfs count="680">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vertical="top"/>
    </xf>
    <xf numFmtId="0" fontId="2" fillId="0" borderId="0" xfId="0" applyFont="1" applyAlignment="1">
      <alignment horizontal="center" vertical="top" wrapText="1"/>
    </xf>
    <xf numFmtId="0" fontId="7" fillId="0" borderId="0" xfId="5"/>
    <xf numFmtId="0" fontId="7" fillId="0" borderId="0" xfId="5" applyAlignment="1">
      <alignment horizontal="left"/>
    </xf>
    <xf numFmtId="1" fontId="8" fillId="0" borderId="1" xfId="1" applyNumberFormat="1" applyFont="1" applyFill="1" applyBorder="1" applyAlignment="1">
      <alignment horizontal="center" vertical="top"/>
    </xf>
    <xf numFmtId="0" fontId="2" fillId="0" borderId="1" xfId="0" applyFont="1" applyFill="1" applyBorder="1" applyAlignment="1">
      <alignment vertical="top" wrapText="1"/>
    </xf>
    <xf numFmtId="3" fontId="2" fillId="0" borderId="1" xfId="0" applyNumberFormat="1" applyFont="1" applyFill="1" applyBorder="1" applyAlignment="1">
      <alignment vertical="top" wrapText="1"/>
    </xf>
    <xf numFmtId="0" fontId="11" fillId="0" borderId="0" xfId="0" applyFont="1"/>
    <xf numFmtId="1" fontId="0" fillId="0" borderId="0" xfId="0" applyNumberFormat="1"/>
    <xf numFmtId="3" fontId="0" fillId="0" borderId="0" xfId="0" applyNumberFormat="1"/>
    <xf numFmtId="0" fontId="5" fillId="2" borderId="1" xfId="0" applyFont="1" applyFill="1" applyBorder="1" applyAlignment="1">
      <alignment horizontal="center"/>
    </xf>
    <xf numFmtId="0" fontId="0" fillId="0" borderId="14" xfId="0" applyBorder="1" applyAlignment="1">
      <alignment horizontal="center"/>
    </xf>
    <xf numFmtId="3" fontId="0" fillId="0" borderId="15" xfId="0" applyNumberFormat="1" applyBorder="1" applyAlignment="1">
      <alignment horizontal="center"/>
    </xf>
    <xf numFmtId="167" fontId="4" fillId="0" borderId="16" xfId="0" applyNumberFormat="1" applyFont="1" applyBorder="1" applyAlignment="1">
      <alignment horizontal="center"/>
    </xf>
    <xf numFmtId="0" fontId="0" fillId="0" borderId="19" xfId="0" applyBorder="1" applyAlignment="1">
      <alignment horizontal="center"/>
    </xf>
    <xf numFmtId="3" fontId="0" fillId="0" borderId="20" xfId="0" applyNumberFormat="1" applyBorder="1" applyAlignment="1">
      <alignment horizontal="center"/>
    </xf>
    <xf numFmtId="167" fontId="0" fillId="0" borderId="23" xfId="0" applyNumberFormat="1" applyBorder="1" applyAlignment="1">
      <alignment horizontal="center"/>
    </xf>
    <xf numFmtId="0" fontId="4" fillId="0" borderId="24" xfId="0" applyFont="1" applyBorder="1"/>
    <xf numFmtId="3" fontId="4" fillId="0" borderId="25" xfId="0" applyNumberFormat="1" applyFont="1" applyBorder="1"/>
    <xf numFmtId="1" fontId="0" fillId="0" borderId="26" xfId="0" applyNumberFormat="1" applyBorder="1"/>
    <xf numFmtId="3" fontId="0" fillId="0" borderId="27" xfId="0" applyNumberFormat="1" applyBorder="1"/>
    <xf numFmtId="1" fontId="0" fillId="0" borderId="27" xfId="0" applyNumberFormat="1" applyBorder="1"/>
    <xf numFmtId="1" fontId="0" fillId="0" borderId="28" xfId="0" applyNumberFormat="1" applyBorder="1"/>
    <xf numFmtId="3" fontId="0" fillId="0" borderId="28" xfId="0" applyNumberFormat="1" applyBorder="1"/>
    <xf numFmtId="3" fontId="0" fillId="0" borderId="2" xfId="0" applyNumberFormat="1" applyBorder="1"/>
    <xf numFmtId="3" fontId="0" fillId="0" borderId="26" xfId="0" applyNumberFormat="1" applyBorder="1"/>
    <xf numFmtId="167" fontId="0" fillId="0" borderId="29" xfId="0" applyNumberFormat="1" applyBorder="1" applyAlignment="1">
      <alignment horizontal="right"/>
    </xf>
    <xf numFmtId="0" fontId="4" fillId="0" borderId="30" xfId="0" applyFont="1" applyBorder="1"/>
    <xf numFmtId="3" fontId="4" fillId="0" borderId="9" xfId="0" applyNumberFormat="1" applyFont="1" applyBorder="1"/>
    <xf numFmtId="1" fontId="0" fillId="0" borderId="31" xfId="0" applyNumberFormat="1" applyBorder="1"/>
    <xf numFmtId="3" fontId="0" fillId="0" borderId="32" xfId="0" applyNumberFormat="1" applyBorder="1"/>
    <xf numFmtId="1" fontId="0" fillId="0" borderId="32" xfId="0" applyNumberFormat="1" applyBorder="1"/>
    <xf numFmtId="1" fontId="0" fillId="0" borderId="12" xfId="0" applyNumberFormat="1" applyBorder="1"/>
    <xf numFmtId="3" fontId="0" fillId="0" borderId="12" xfId="0" applyNumberFormat="1" applyBorder="1"/>
    <xf numFmtId="3" fontId="0" fillId="0" borderId="10" xfId="0" applyNumberFormat="1" applyBorder="1"/>
    <xf numFmtId="167" fontId="0" fillId="0" borderId="13" xfId="0" applyNumberFormat="1" applyBorder="1" applyAlignment="1">
      <alignment horizontal="right"/>
    </xf>
    <xf numFmtId="0" fontId="4" fillId="0" borderId="33" xfId="0" applyFont="1" applyBorder="1"/>
    <xf numFmtId="3" fontId="4" fillId="0" borderId="34" xfId="0" applyNumberFormat="1" applyFont="1" applyBorder="1"/>
    <xf numFmtId="3" fontId="4" fillId="0" borderId="35" xfId="0" applyNumberFormat="1" applyFont="1" applyBorder="1"/>
    <xf numFmtId="1" fontId="0" fillId="0" borderId="36" xfId="0" applyNumberFormat="1" applyBorder="1"/>
    <xf numFmtId="3" fontId="0" fillId="0" borderId="37" xfId="0" applyNumberFormat="1" applyBorder="1"/>
    <xf numFmtId="1" fontId="0" fillId="0" borderId="37" xfId="0" applyNumberFormat="1" applyBorder="1"/>
    <xf numFmtId="1" fontId="0" fillId="0" borderId="38" xfId="0" applyNumberFormat="1" applyBorder="1"/>
    <xf numFmtId="3" fontId="0" fillId="0" borderId="39" xfId="0" applyNumberFormat="1" applyBorder="1"/>
    <xf numFmtId="3" fontId="0" fillId="0" borderId="38" xfId="0" applyNumberFormat="1" applyBorder="1"/>
    <xf numFmtId="1" fontId="0" fillId="0" borderId="40" xfId="0" applyNumberFormat="1" applyBorder="1"/>
    <xf numFmtId="167" fontId="0" fillId="0" borderId="41" xfId="0" applyNumberFormat="1" applyBorder="1" applyAlignment="1">
      <alignment horizontal="right"/>
    </xf>
    <xf numFmtId="0" fontId="4" fillId="0" borderId="35" xfId="0" applyFont="1" applyBorder="1"/>
    <xf numFmtId="3" fontId="0" fillId="0" borderId="42" xfId="0" applyNumberFormat="1" applyBorder="1"/>
    <xf numFmtId="1" fontId="0" fillId="0" borderId="42" xfId="0" applyNumberFormat="1" applyBorder="1"/>
    <xf numFmtId="3" fontId="0" fillId="0" borderId="43" xfId="0" applyNumberFormat="1" applyBorder="1"/>
    <xf numFmtId="3" fontId="0" fillId="0" borderId="44" xfId="0" applyNumberFormat="1" applyBorder="1"/>
    <xf numFmtId="1" fontId="0" fillId="0" borderId="44" xfId="0" applyNumberFormat="1" applyBorder="1"/>
    <xf numFmtId="0" fontId="4" fillId="0" borderId="34" xfId="0" applyFont="1" applyBorder="1"/>
    <xf numFmtId="3" fontId="4" fillId="0" borderId="45" xfId="0" applyNumberFormat="1" applyFont="1" applyBorder="1"/>
    <xf numFmtId="0" fontId="4" fillId="0" borderId="25" xfId="0" applyFont="1" applyBorder="1"/>
    <xf numFmtId="3" fontId="0" fillId="0" borderId="46" xfId="0" applyNumberFormat="1" applyBorder="1"/>
    <xf numFmtId="3" fontId="0" fillId="0" borderId="47" xfId="0" applyNumberFormat="1" applyBorder="1"/>
    <xf numFmtId="167" fontId="0" fillId="0" borderId="16" xfId="0" applyNumberFormat="1" applyBorder="1" applyAlignment="1">
      <alignment horizontal="right"/>
    </xf>
    <xf numFmtId="3" fontId="4" fillId="0" borderId="30" xfId="0" applyNumberFormat="1" applyFont="1" applyBorder="1"/>
    <xf numFmtId="3" fontId="4" fillId="0" borderId="8" xfId="0" applyNumberFormat="1" applyFont="1" applyBorder="1"/>
    <xf numFmtId="0" fontId="4" fillId="0" borderId="48" xfId="0" applyFont="1" applyBorder="1"/>
    <xf numFmtId="3" fontId="4" fillId="0" borderId="49" xfId="0" applyNumberFormat="1" applyFont="1" applyBorder="1"/>
    <xf numFmtId="1" fontId="0" fillId="0" borderId="50" xfId="0" applyNumberFormat="1" applyBorder="1"/>
    <xf numFmtId="3" fontId="0" fillId="0" borderId="51" xfId="0" applyNumberFormat="1" applyBorder="1"/>
    <xf numFmtId="1" fontId="0" fillId="0" borderId="51" xfId="0" applyNumberFormat="1" applyBorder="1"/>
    <xf numFmtId="3" fontId="0" fillId="0" borderId="52" xfId="0" applyNumberFormat="1" applyBorder="1"/>
    <xf numFmtId="0" fontId="4" fillId="0" borderId="1" xfId="0" applyFont="1" applyBorder="1"/>
    <xf numFmtId="3" fontId="0" fillId="0" borderId="54" xfId="0" applyNumberFormat="1" applyBorder="1"/>
    <xf numFmtId="3" fontId="0" fillId="0" borderId="55" xfId="0" applyNumberFormat="1" applyBorder="1"/>
    <xf numFmtId="167" fontId="0" fillId="0" borderId="5" xfId="0" applyNumberFormat="1" applyBorder="1" applyAlignment="1">
      <alignment horizontal="right"/>
    </xf>
    <xf numFmtId="0" fontId="4" fillId="0" borderId="3" xfId="0" applyFont="1" applyBorder="1"/>
    <xf numFmtId="0" fontId="0" fillId="0" borderId="31" xfId="0" applyBorder="1"/>
    <xf numFmtId="0" fontId="4" fillId="0" borderId="9" xfId="0" applyFont="1" applyBorder="1"/>
    <xf numFmtId="3" fontId="4" fillId="0" borderId="56" xfId="0" applyNumberFormat="1" applyFont="1" applyBorder="1"/>
    <xf numFmtId="1" fontId="0" fillId="0" borderId="57" xfId="0" applyNumberFormat="1" applyBorder="1"/>
    <xf numFmtId="0" fontId="4" fillId="0" borderId="8" xfId="0" applyFont="1" applyBorder="1"/>
    <xf numFmtId="1" fontId="0" fillId="0" borderId="11" xfId="0" applyNumberFormat="1" applyBorder="1"/>
    <xf numFmtId="3" fontId="0" fillId="0" borderId="11" xfId="0" applyNumberFormat="1" applyBorder="1"/>
    <xf numFmtId="167" fontId="0" fillId="0" borderId="58" xfId="0" applyNumberFormat="1" applyBorder="1" applyAlignment="1">
      <alignment horizontal="right"/>
    </xf>
    <xf numFmtId="0" fontId="4" fillId="0" borderId="45" xfId="0" applyFont="1" applyBorder="1"/>
    <xf numFmtId="3" fontId="0" fillId="0" borderId="59" xfId="0" applyNumberFormat="1" applyBorder="1"/>
    <xf numFmtId="167" fontId="0" fillId="0" borderId="60" xfId="0" applyNumberFormat="1" applyBorder="1" applyAlignment="1">
      <alignment horizontal="right"/>
    </xf>
    <xf numFmtId="167" fontId="0" fillId="0" borderId="61" xfId="0" applyNumberFormat="1" applyBorder="1" applyAlignment="1">
      <alignment horizontal="right"/>
    </xf>
    <xf numFmtId="167" fontId="0" fillId="0" borderId="62" xfId="0" applyNumberFormat="1" applyBorder="1" applyAlignment="1">
      <alignment horizontal="right"/>
    </xf>
    <xf numFmtId="167" fontId="0" fillId="0" borderId="63" xfId="0" applyNumberFormat="1" applyBorder="1" applyAlignment="1">
      <alignment horizontal="right"/>
    </xf>
    <xf numFmtId="0" fontId="4" fillId="0" borderId="56" xfId="0" applyFont="1" applyBorder="1"/>
    <xf numFmtId="0" fontId="0" fillId="0" borderId="57" xfId="0" applyBorder="1"/>
    <xf numFmtId="0" fontId="0" fillId="0" borderId="40" xfId="0" applyBorder="1"/>
    <xf numFmtId="0" fontId="0" fillId="0" borderId="26" xfId="0" applyBorder="1"/>
    <xf numFmtId="0" fontId="5" fillId="2" borderId="1" xfId="0" applyFont="1" applyFill="1" applyBorder="1"/>
    <xf numFmtId="0" fontId="5" fillId="2" borderId="4" xfId="0" applyFont="1" applyFill="1" applyBorder="1"/>
    <xf numFmtId="3" fontId="4" fillId="0" borderId="25" xfId="0" applyNumberFormat="1" applyFont="1" applyBorder="1" applyAlignment="1">
      <alignment horizontal="right"/>
    </xf>
    <xf numFmtId="3" fontId="0" fillId="0" borderId="29" xfId="0" applyNumberFormat="1" applyBorder="1"/>
    <xf numFmtId="0" fontId="13" fillId="0" borderId="7" xfId="0" applyFont="1" applyBorder="1"/>
    <xf numFmtId="3" fontId="13" fillId="0" borderId="9" xfId="0" applyNumberFormat="1" applyFont="1" applyBorder="1" applyAlignment="1">
      <alignment horizontal="right"/>
    </xf>
    <xf numFmtId="3" fontId="0" fillId="0" borderId="13" xfId="0" applyNumberFormat="1" applyBorder="1"/>
    <xf numFmtId="3" fontId="4" fillId="0" borderId="56" xfId="0" applyNumberFormat="1" applyFont="1" applyBorder="1" applyAlignment="1">
      <alignment horizontal="right"/>
    </xf>
    <xf numFmtId="3" fontId="0" fillId="0" borderId="58" xfId="0" applyNumberFormat="1" applyBorder="1"/>
    <xf numFmtId="3" fontId="4" fillId="0" borderId="35" xfId="0" applyNumberFormat="1" applyFont="1" applyBorder="1" applyAlignment="1">
      <alignment horizontal="right"/>
    </xf>
    <xf numFmtId="3" fontId="0" fillId="0" borderId="41" xfId="0" applyNumberFormat="1" applyBorder="1"/>
    <xf numFmtId="3" fontId="4" fillId="0" borderId="45" xfId="0" applyNumberFormat="1" applyFont="1" applyBorder="1" applyAlignment="1">
      <alignment horizontal="right"/>
    </xf>
    <xf numFmtId="0" fontId="4" fillId="0" borderId="49" xfId="0" applyFont="1" applyBorder="1"/>
    <xf numFmtId="3" fontId="4" fillId="0" borderId="49" xfId="0" applyNumberFormat="1" applyFont="1" applyBorder="1" applyAlignment="1">
      <alignment horizontal="right"/>
    </xf>
    <xf numFmtId="3" fontId="0" fillId="0" borderId="63" xfId="0" applyNumberFormat="1" applyBorder="1"/>
    <xf numFmtId="0" fontId="13" fillId="0" borderId="9" xfId="0" applyFont="1" applyBorder="1"/>
    <xf numFmtId="3" fontId="0" fillId="0" borderId="64" xfId="0" applyNumberFormat="1" applyBorder="1"/>
    <xf numFmtId="0" fontId="13" fillId="0" borderId="30" xfId="0" applyFont="1" applyBorder="1"/>
    <xf numFmtId="0" fontId="4" fillId="0" borderId="7" xfId="0" applyFont="1" applyBorder="1"/>
    <xf numFmtId="1" fontId="0" fillId="0" borderId="65" xfId="0" applyNumberFormat="1" applyBorder="1"/>
    <xf numFmtId="3" fontId="0" fillId="0" borderId="65" xfId="0" applyNumberFormat="1" applyBorder="1"/>
    <xf numFmtId="0" fontId="13" fillId="0" borderId="33" xfId="0" applyFont="1" applyBorder="1"/>
    <xf numFmtId="3" fontId="13" fillId="0" borderId="56" xfId="0" applyNumberFormat="1" applyFont="1" applyBorder="1" applyAlignment="1">
      <alignment horizontal="right"/>
    </xf>
    <xf numFmtId="0" fontId="13" fillId="0" borderId="35" xfId="0" applyFont="1" applyBorder="1"/>
    <xf numFmtId="0" fontId="4" fillId="2" borderId="18" xfId="0" applyFont="1" applyFill="1" applyBorder="1" applyAlignment="1">
      <alignment horizontal="center"/>
    </xf>
    <xf numFmtId="0" fontId="4" fillId="2" borderId="67" xfId="0" applyFont="1" applyFill="1" applyBorder="1" applyAlignment="1">
      <alignment horizontal="center"/>
    </xf>
    <xf numFmtId="4" fontId="4" fillId="2" borderId="68" xfId="0" applyNumberFormat="1" applyFont="1" applyFill="1" applyBorder="1" applyAlignment="1">
      <alignment horizontal="center"/>
    </xf>
    <xf numFmtId="4" fontId="4" fillId="2" borderId="18" xfId="0" applyNumberFormat="1" applyFont="1" applyFill="1" applyBorder="1" applyAlignment="1">
      <alignment horizontal="center"/>
    </xf>
    <xf numFmtId="167" fontId="4" fillId="2" borderId="18" xfId="0" applyNumberFormat="1" applyFont="1" applyFill="1" applyBorder="1" applyAlignment="1">
      <alignment horizontal="center"/>
    </xf>
    <xf numFmtId="4" fontId="4" fillId="2" borderId="69" xfId="0" applyNumberFormat="1" applyFont="1" applyFill="1" applyBorder="1" applyAlignment="1">
      <alignment horizontal="center"/>
    </xf>
    <xf numFmtId="4" fontId="4" fillId="2" borderId="70" xfId="0" applyNumberFormat="1" applyFont="1" applyFill="1" applyBorder="1" applyAlignment="1">
      <alignment horizontal="center"/>
    </xf>
    <xf numFmtId="4" fontId="4" fillId="2" borderId="71" xfId="0" applyNumberFormat="1" applyFont="1" applyFill="1" applyBorder="1" applyAlignment="1">
      <alignment horizontal="center"/>
    </xf>
    <xf numFmtId="3" fontId="4" fillId="2" borderId="18" xfId="0" applyNumberFormat="1" applyFont="1" applyFill="1" applyBorder="1" applyAlignment="1">
      <alignment horizontal="center"/>
    </xf>
    <xf numFmtId="3" fontId="4" fillId="2" borderId="70" xfId="0" applyNumberFormat="1" applyFont="1" applyFill="1" applyBorder="1" applyAlignment="1">
      <alignment horizontal="center"/>
    </xf>
    <xf numFmtId="167" fontId="4" fillId="2" borderId="72" xfId="0" applyNumberFormat="1" applyFont="1" applyFill="1" applyBorder="1" applyAlignment="1">
      <alignment horizontal="center"/>
    </xf>
    <xf numFmtId="0" fontId="0" fillId="0" borderId="36" xfId="0" applyBorder="1"/>
    <xf numFmtId="0" fontId="0" fillId="0" borderId="43" xfId="0" applyBorder="1"/>
    <xf numFmtId="3" fontId="0" fillId="0" borderId="57" xfId="0" applyNumberFormat="1" applyBorder="1"/>
    <xf numFmtId="0" fontId="0" fillId="0" borderId="41" xfId="0" applyBorder="1"/>
    <xf numFmtId="3" fontId="0" fillId="0" borderId="40" xfId="0" applyNumberFormat="1" applyBorder="1"/>
    <xf numFmtId="0" fontId="4" fillId="0" borderId="57" xfId="0" applyFont="1" applyBorder="1"/>
    <xf numFmtId="0" fontId="4" fillId="0" borderId="62" xfId="0" applyFont="1" applyBorder="1"/>
    <xf numFmtId="0" fontId="0" fillId="0" borderId="62" xfId="0" applyBorder="1"/>
    <xf numFmtId="0" fontId="0" fillId="0" borderId="74" xfId="0" applyBorder="1"/>
    <xf numFmtId="0" fontId="0" fillId="0" borderId="75" xfId="0" applyBorder="1"/>
    <xf numFmtId="0" fontId="0" fillId="0" borderId="50" xfId="0" applyBorder="1"/>
    <xf numFmtId="0" fontId="0" fillId="0" borderId="60" xfId="0" applyBorder="1"/>
    <xf numFmtId="3" fontId="0" fillId="0" borderId="50" xfId="0" applyNumberFormat="1" applyBorder="1"/>
    <xf numFmtId="3" fontId="0" fillId="0" borderId="74" xfId="0" applyNumberFormat="1" applyBorder="1"/>
    <xf numFmtId="167" fontId="0" fillId="0" borderId="77" xfId="0" applyNumberFormat="1" applyBorder="1" applyAlignment="1">
      <alignment horizontal="right"/>
    </xf>
    <xf numFmtId="0" fontId="0" fillId="0" borderId="14" xfId="0" applyBorder="1"/>
    <xf numFmtId="0" fontId="0" fillId="0" borderId="39" xfId="0" applyBorder="1"/>
    <xf numFmtId="4" fontId="0" fillId="0" borderId="37" xfId="0" applyNumberFormat="1" applyBorder="1"/>
    <xf numFmtId="3" fontId="0" fillId="0" borderId="31" xfId="0" applyNumberFormat="1" applyBorder="1"/>
    <xf numFmtId="4" fontId="0" fillId="0" borderId="32" xfId="0" applyNumberFormat="1" applyBorder="1"/>
    <xf numFmtId="4" fontId="0" fillId="0" borderId="42" xfId="0" applyNumberFormat="1" applyBorder="1"/>
    <xf numFmtId="4" fontId="0" fillId="0" borderId="64" xfId="0" applyNumberFormat="1" applyBorder="1"/>
    <xf numFmtId="0" fontId="4" fillId="0" borderId="50" xfId="0" applyFont="1" applyBorder="1"/>
    <xf numFmtId="0" fontId="4" fillId="0" borderId="52" xfId="0" applyFont="1" applyBorder="1"/>
    <xf numFmtId="4" fontId="0" fillId="0" borderId="51" xfId="0" applyNumberFormat="1" applyBorder="1"/>
    <xf numFmtId="3" fontId="0" fillId="0" borderId="36" xfId="0" applyNumberFormat="1" applyBorder="1"/>
    <xf numFmtId="0" fontId="0" fillId="0" borderId="2" xfId="0" applyBorder="1"/>
    <xf numFmtId="0" fontId="4" fillId="0" borderId="53" xfId="0" applyFont="1" applyBorder="1"/>
    <xf numFmtId="0" fontId="4" fillId="0" borderId="5" xfId="0" applyFont="1" applyBorder="1"/>
    <xf numFmtId="3" fontId="0" fillId="0" borderId="53" xfId="0" applyNumberFormat="1" applyBorder="1"/>
    <xf numFmtId="0" fontId="0" fillId="0" borderId="52" xfId="0" applyBorder="1"/>
    <xf numFmtId="0" fontId="0" fillId="0" borderId="81" xfId="0" applyBorder="1"/>
    <xf numFmtId="0" fontId="0" fillId="0" borderId="83" xfId="0" applyBorder="1"/>
    <xf numFmtId="0" fontId="0" fillId="0" borderId="84" xfId="0" applyBorder="1"/>
    <xf numFmtId="3" fontId="0" fillId="0" borderId="86" xfId="0" applyNumberFormat="1" applyBorder="1"/>
    <xf numFmtId="0" fontId="0" fillId="0" borderId="53" xfId="0" applyBorder="1"/>
    <xf numFmtId="0" fontId="0" fillId="0" borderId="6" xfId="0" applyBorder="1"/>
    <xf numFmtId="0" fontId="0" fillId="0" borderId="61" xfId="0" applyBorder="1"/>
    <xf numFmtId="0" fontId="0" fillId="2" borderId="70" xfId="0" applyFill="1" applyBorder="1" applyAlignment="1">
      <alignment horizontal="center"/>
    </xf>
    <xf numFmtId="0" fontId="0" fillId="2" borderId="72" xfId="0" applyFill="1" applyBorder="1" applyAlignment="1">
      <alignment horizontal="center"/>
    </xf>
    <xf numFmtId="3" fontId="0" fillId="2" borderId="68" xfId="0" applyNumberFormat="1" applyFill="1" applyBorder="1" applyAlignment="1">
      <alignment horizontal="center"/>
    </xf>
    <xf numFmtId="3" fontId="0" fillId="2" borderId="69" xfId="0" applyNumberFormat="1" applyFill="1" applyBorder="1" applyAlignment="1">
      <alignment horizontal="center"/>
    </xf>
    <xf numFmtId="4" fontId="0" fillId="2" borderId="87" xfId="0" applyNumberFormat="1" applyFill="1" applyBorder="1" applyAlignment="1">
      <alignment horizontal="center"/>
    </xf>
    <xf numFmtId="3" fontId="0" fillId="2" borderId="88" xfId="0" applyNumberFormat="1" applyFill="1" applyBorder="1" applyAlignment="1">
      <alignment horizontal="center"/>
    </xf>
    <xf numFmtId="3" fontId="0" fillId="2" borderId="70" xfId="0" applyNumberFormat="1" applyFill="1" applyBorder="1" applyAlignment="1">
      <alignment horizontal="center"/>
    </xf>
    <xf numFmtId="3" fontId="0" fillId="2" borderId="87" xfId="0" applyNumberFormat="1" applyFill="1" applyBorder="1" applyAlignment="1">
      <alignment horizontal="center"/>
    </xf>
    <xf numFmtId="3" fontId="0" fillId="2" borderId="67" xfId="0" applyNumberFormat="1" applyFill="1" applyBorder="1" applyAlignment="1">
      <alignment horizontal="center"/>
    </xf>
    <xf numFmtId="0" fontId="0" fillId="0" borderId="47" xfId="0" applyBorder="1"/>
    <xf numFmtId="0" fontId="0" fillId="0" borderId="54" xfId="0" applyBorder="1"/>
    <xf numFmtId="0" fontId="0" fillId="0" borderId="37" xfId="0" applyBorder="1"/>
    <xf numFmtId="0" fontId="0" fillId="0" borderId="42" xfId="0" applyBorder="1"/>
    <xf numFmtId="0" fontId="0" fillId="0" borderId="27" xfId="0" applyBorder="1"/>
    <xf numFmtId="0" fontId="0" fillId="0" borderId="32" xfId="0" applyBorder="1"/>
    <xf numFmtId="0" fontId="0" fillId="0" borderId="64" xfId="0" applyBorder="1"/>
    <xf numFmtId="4" fontId="0" fillId="0" borderId="54" xfId="0" applyNumberFormat="1" applyBorder="1"/>
    <xf numFmtId="0" fontId="4" fillId="0" borderId="42" xfId="0" applyFont="1" applyBorder="1"/>
    <xf numFmtId="0" fontId="0" fillId="0" borderId="51" xfId="0" applyBorder="1"/>
    <xf numFmtId="165" fontId="0" fillId="0" borderId="0" xfId="1" applyFont="1" applyAlignment="1">
      <alignment horizontal="center"/>
    </xf>
    <xf numFmtId="165" fontId="9" fillId="0" borderId="1" xfId="1" applyFont="1" applyFill="1" applyBorder="1" applyAlignment="1">
      <alignment horizontal="center"/>
    </xf>
    <xf numFmtId="0" fontId="0" fillId="3" borderId="0" xfId="0" applyFill="1"/>
    <xf numFmtId="1" fontId="0" fillId="0" borderId="0" xfId="0" applyNumberFormat="1" applyAlignment="1">
      <alignment horizontal="center"/>
    </xf>
    <xf numFmtId="0" fontId="16" fillId="0" borderId="0" xfId="0" applyFont="1"/>
    <xf numFmtId="1" fontId="16" fillId="0" borderId="0" xfId="0" applyNumberFormat="1" applyFont="1" applyAlignment="1">
      <alignment horizontal="center"/>
    </xf>
    <xf numFmtId="0" fontId="2" fillId="0" borderId="4" xfId="0" applyFont="1" applyFill="1" applyBorder="1" applyAlignment="1">
      <alignment horizontal="center" vertical="top" wrapText="1"/>
    </xf>
    <xf numFmtId="1" fontId="2" fillId="0" borderId="100" xfId="0" applyNumberFormat="1" applyFont="1" applyFill="1" applyBorder="1" applyAlignment="1">
      <alignment horizontal="center" vertical="top" wrapText="1"/>
    </xf>
    <xf numFmtId="1" fontId="2" fillId="0" borderId="5" xfId="0" applyNumberFormat="1" applyFont="1" applyFill="1" applyBorder="1" applyAlignment="1">
      <alignment horizontal="center" vertical="top" wrapText="1"/>
    </xf>
    <xf numFmtId="0" fontId="0" fillId="0" borderId="93" xfId="0" applyBorder="1"/>
    <xf numFmtId="0" fontId="0" fillId="0" borderId="96" xfId="0" applyBorder="1"/>
    <xf numFmtId="0" fontId="2" fillId="0" borderId="96" xfId="0" applyFont="1" applyBorder="1" applyAlignment="1">
      <alignment horizontal="center" vertical="top" wrapText="1"/>
    </xf>
    <xf numFmtId="0" fontId="2" fillId="0" borderId="94" xfId="0" applyFont="1" applyBorder="1" applyAlignment="1"/>
    <xf numFmtId="0" fontId="2" fillId="0" borderId="0" xfId="0" applyFont="1" applyBorder="1" applyAlignment="1"/>
    <xf numFmtId="0" fontId="2" fillId="0" borderId="1" xfId="0" applyFont="1" applyFill="1" applyBorder="1" applyAlignment="1">
      <alignment vertical="top"/>
    </xf>
    <xf numFmtId="0" fontId="0" fillId="0" borderId="0" xfId="0" applyAlignment="1"/>
    <xf numFmtId="0" fontId="0" fillId="3" borderId="96" xfId="0" applyFill="1" applyBorder="1"/>
    <xf numFmtId="0" fontId="17" fillId="0" borderId="0" xfId="0" applyFont="1" applyAlignment="1">
      <alignment horizontal="center" vertical="center"/>
    </xf>
    <xf numFmtId="0" fontId="0" fillId="0" borderId="0" xfId="0" applyAlignment="1">
      <alignment vertical="center"/>
    </xf>
    <xf numFmtId="0" fontId="18" fillId="0" borderId="0" xfId="3" applyFont="1" applyAlignment="1">
      <alignment horizontal="left"/>
    </xf>
    <xf numFmtId="0" fontId="18" fillId="0" borderId="0" xfId="5" applyFont="1" applyAlignment="1">
      <alignment horizontal="left"/>
    </xf>
    <xf numFmtId="0" fontId="18" fillId="0" borderId="0" xfId="5" applyFont="1"/>
    <xf numFmtId="0" fontId="19" fillId="0" borderId="0" xfId="0" applyFont="1" applyAlignment="1">
      <alignment horizontal="center"/>
    </xf>
    <xf numFmtId="0" fontId="20" fillId="0" borderId="0" xfId="0" applyFont="1"/>
    <xf numFmtId="0" fontId="19" fillId="0" borderId="0" xfId="0" applyFont="1"/>
    <xf numFmtId="0" fontId="21" fillId="0" borderId="0" xfId="5" applyFont="1" applyAlignment="1">
      <alignment horizontal="left"/>
    </xf>
    <xf numFmtId="0" fontId="21" fillId="0" borderId="0" xfId="5" applyFont="1"/>
    <xf numFmtId="0" fontId="22" fillId="0" borderId="0" xfId="3" applyFont="1" applyAlignment="1">
      <alignment horizontal="left" vertical="center"/>
    </xf>
    <xf numFmtId="0" fontId="23" fillId="0" borderId="0" xfId="5" applyFont="1" applyAlignment="1"/>
    <xf numFmtId="0" fontId="19" fillId="0" borderId="0" xfId="0" applyFont="1" applyAlignment="1">
      <alignment horizontal="center" vertical="center"/>
    </xf>
    <xf numFmtId="0" fontId="20" fillId="0" borderId="0" xfId="0" applyFont="1" applyAlignment="1">
      <alignment horizontal="left" vertical="center"/>
    </xf>
    <xf numFmtId="0" fontId="27" fillId="0" borderId="0" xfId="8" applyFont="1" applyAlignment="1">
      <alignment horizontal="center" vertical="center"/>
    </xf>
    <xf numFmtId="0" fontId="0" fillId="0" borderId="96" xfId="0" applyFill="1" applyBorder="1"/>
    <xf numFmtId="0" fontId="0" fillId="0" borderId="0" xfId="0" applyFill="1"/>
    <xf numFmtId="0" fontId="2" fillId="0" borderId="101" xfId="0" applyFont="1" applyFill="1" applyBorder="1" applyAlignment="1">
      <alignment horizontal="center" vertical="top" wrapText="1"/>
    </xf>
    <xf numFmtId="0" fontId="2" fillId="0" borderId="1" xfId="0" applyFont="1" applyFill="1" applyBorder="1" applyAlignment="1">
      <alignment horizontal="center" vertical="top" wrapText="1"/>
    </xf>
    <xf numFmtId="3" fontId="2" fillId="0" borderId="1" xfId="0" applyNumberFormat="1" applyFont="1" applyFill="1" applyBorder="1" applyAlignment="1">
      <alignment horizontal="center" vertical="top" wrapText="1"/>
    </xf>
    <xf numFmtId="171" fontId="9" fillId="3" borderId="1" xfId="1" applyNumberFormat="1" applyFont="1" applyFill="1" applyBorder="1"/>
    <xf numFmtId="0" fontId="7" fillId="0" borderId="1" xfId="0" applyFont="1" applyFill="1" applyBorder="1" applyAlignment="1">
      <alignment vertical="center"/>
    </xf>
    <xf numFmtId="0" fontId="22" fillId="0" borderId="0" xfId="5" applyFont="1" applyAlignment="1">
      <alignment horizontal="right"/>
    </xf>
    <xf numFmtId="0" fontId="0" fillId="0" borderId="0" xfId="0" applyAlignment="1">
      <alignment horizontal="left"/>
    </xf>
    <xf numFmtId="165" fontId="0" fillId="0" borderId="101" xfId="1" applyFont="1" applyFill="1" applyBorder="1"/>
    <xf numFmtId="165" fontId="9" fillId="0" borderId="101" xfId="1" applyFont="1" applyFill="1" applyBorder="1"/>
    <xf numFmtId="165" fontId="9" fillId="0" borderId="4" xfId="1" applyFont="1" applyFill="1" applyBorder="1"/>
    <xf numFmtId="165" fontId="0" fillId="0" borderId="101" xfId="1" applyFont="1" applyFill="1" applyBorder="1" applyAlignment="1">
      <alignment wrapText="1"/>
    </xf>
    <xf numFmtId="1" fontId="0" fillId="0" borderId="100" xfId="1" applyNumberFormat="1" applyFont="1" applyFill="1" applyBorder="1" applyAlignment="1">
      <alignment horizontal="center"/>
    </xf>
    <xf numFmtId="1" fontId="9" fillId="0" borderId="100" xfId="1" applyNumberFormat="1" applyFont="1" applyFill="1" applyBorder="1" applyAlignment="1">
      <alignment horizontal="center"/>
    </xf>
    <xf numFmtId="1" fontId="0" fillId="0" borderId="5" xfId="1" applyNumberFormat="1" applyFont="1" applyFill="1" applyBorder="1" applyAlignment="1">
      <alignment horizontal="center"/>
    </xf>
    <xf numFmtId="1" fontId="9" fillId="0" borderId="5" xfId="1" applyNumberFormat="1" applyFont="1" applyFill="1" applyBorder="1" applyAlignment="1">
      <alignment horizontal="center"/>
    </xf>
    <xf numFmtId="1" fontId="28" fillId="0" borderId="5" xfId="1" applyNumberFormat="1" applyFont="1" applyFill="1" applyBorder="1" applyAlignment="1">
      <alignment horizontal="center"/>
    </xf>
    <xf numFmtId="0" fontId="2" fillId="0" borderId="100" xfId="0" applyNumberFormat="1" applyFont="1" applyFill="1" applyBorder="1" applyAlignment="1">
      <alignment horizontal="center" vertical="top" wrapText="1"/>
    </xf>
    <xf numFmtId="0" fontId="0" fillId="0" borderId="100" xfId="1" applyNumberFormat="1" applyFont="1" applyFill="1" applyBorder="1" applyAlignment="1">
      <alignment horizontal="center"/>
    </xf>
    <xf numFmtId="0" fontId="9" fillId="0" borderId="100" xfId="1" applyNumberFormat="1" applyFont="1" applyFill="1" applyBorder="1" applyAlignment="1">
      <alignment horizontal="center"/>
    </xf>
    <xf numFmtId="0" fontId="16" fillId="0" borderId="0" xfId="0" applyNumberFormat="1" applyFont="1" applyAlignment="1">
      <alignment horizontal="center"/>
    </xf>
    <xf numFmtId="171" fontId="0" fillId="0" borderId="1" xfId="1" applyNumberFormat="1" applyFont="1" applyFill="1" applyBorder="1"/>
    <xf numFmtId="171" fontId="9" fillId="0" borderId="1" xfId="1" applyNumberFormat="1" applyFont="1" applyFill="1" applyBorder="1"/>
    <xf numFmtId="171" fontId="0" fillId="0" borderId="1" xfId="1" applyNumberFormat="1" applyFont="1" applyFill="1" applyBorder="1" applyAlignment="1">
      <alignment wrapText="1"/>
    </xf>
    <xf numFmtId="165" fontId="29" fillId="0" borderId="0" xfId="1" applyFont="1" applyAlignment="1">
      <alignment horizontal="center"/>
    </xf>
    <xf numFmtId="0" fontId="29" fillId="0" borderId="0" xfId="1" applyNumberFormat="1" applyFont="1" applyAlignment="1">
      <alignment horizontal="center"/>
    </xf>
    <xf numFmtId="173" fontId="2" fillId="0" borderId="1" xfId="9" applyNumberFormat="1" applyFont="1" applyFill="1" applyBorder="1" applyAlignment="1">
      <alignment horizontal="center" vertical="top" wrapText="1"/>
    </xf>
    <xf numFmtId="173" fontId="9" fillId="0" borderId="1" xfId="9" applyNumberFormat="1" applyFont="1" applyFill="1" applyBorder="1"/>
    <xf numFmtId="173" fontId="16" fillId="0" borderId="0" xfId="9" applyNumberFormat="1" applyFont="1"/>
    <xf numFmtId="173" fontId="0" fillId="0" borderId="1" xfId="9" applyNumberFormat="1" applyFont="1" applyFill="1" applyBorder="1"/>
    <xf numFmtId="173" fontId="0" fillId="0" borderId="1" xfId="9" applyNumberFormat="1" applyFont="1" applyFill="1" applyBorder="1" applyAlignment="1">
      <alignment wrapText="1"/>
    </xf>
    <xf numFmtId="173" fontId="0" fillId="0" borderId="0" xfId="9" applyNumberFormat="1" applyFont="1"/>
    <xf numFmtId="0" fontId="9" fillId="0" borderId="100" xfId="1" applyNumberFormat="1" applyFont="1" applyFill="1" applyBorder="1" applyAlignment="1">
      <alignment horizontal="center" vertical="center"/>
    </xf>
    <xf numFmtId="0" fontId="0" fillId="0" borderId="0" xfId="0" applyNumberFormat="1" applyAlignment="1">
      <alignment horizontal="center" vertical="center"/>
    </xf>
    <xf numFmtId="0" fontId="0" fillId="0" borderId="93" xfId="0" applyFont="1" applyBorder="1"/>
    <xf numFmtId="0" fontId="0" fillId="0" borderId="96" xfId="0" applyFont="1" applyBorder="1"/>
    <xf numFmtId="0" fontId="2" fillId="0" borderId="100" xfId="0" applyFont="1" applyFill="1" applyBorder="1" applyAlignment="1">
      <alignment vertical="top" wrapText="1"/>
    </xf>
    <xf numFmtId="0" fontId="7" fillId="0" borderId="100" xfId="0" applyFont="1" applyFill="1" applyBorder="1" applyAlignment="1">
      <alignment vertical="center"/>
    </xf>
    <xf numFmtId="0" fontId="7" fillId="0" borderId="102" xfId="0" applyFont="1" applyFill="1" applyBorder="1" applyAlignment="1">
      <alignment vertical="center"/>
    </xf>
    <xf numFmtId="0" fontId="7" fillId="0" borderId="103" xfId="0" applyFont="1" applyFill="1" applyBorder="1" applyAlignment="1">
      <alignment vertical="center"/>
    </xf>
    <xf numFmtId="167" fontId="11" fillId="0" borderId="0" xfId="0" applyNumberFormat="1" applyFont="1"/>
    <xf numFmtId="167" fontId="4" fillId="0" borderId="25" xfId="0" applyNumberFormat="1" applyFont="1" applyBorder="1" applyAlignment="1">
      <alignment horizontal="right"/>
    </xf>
    <xf numFmtId="167" fontId="4" fillId="0" borderId="9" xfId="0" applyNumberFormat="1" applyFont="1" applyBorder="1" applyAlignment="1">
      <alignment horizontal="right"/>
    </xf>
    <xf numFmtId="167" fontId="4" fillId="0" borderId="35" xfId="0" applyNumberFormat="1" applyFont="1" applyBorder="1" applyAlignment="1">
      <alignment horizontal="right"/>
    </xf>
    <xf numFmtId="167" fontId="4" fillId="0" borderId="34" xfId="0" applyNumberFormat="1" applyFont="1" applyBorder="1" applyAlignment="1">
      <alignment horizontal="right"/>
    </xf>
    <xf numFmtId="167" fontId="4" fillId="0" borderId="45" xfId="0" applyNumberFormat="1" applyFont="1" applyBorder="1" applyAlignment="1">
      <alignment horizontal="right"/>
    </xf>
    <xf numFmtId="167" fontId="4" fillId="0" borderId="8" xfId="0" applyNumberFormat="1" applyFont="1" applyBorder="1" applyAlignment="1">
      <alignment horizontal="right"/>
    </xf>
    <xf numFmtId="1" fontId="0" fillId="0" borderId="14" xfId="0" applyNumberFormat="1" applyBorder="1"/>
    <xf numFmtId="167" fontId="4" fillId="0" borderId="49" xfId="0" applyNumberFormat="1" applyFont="1" applyBorder="1" applyAlignment="1">
      <alignment horizontal="right"/>
    </xf>
    <xf numFmtId="167" fontId="4" fillId="0" borderId="56" xfId="0" applyNumberFormat="1" applyFont="1" applyBorder="1" applyAlignment="1">
      <alignment horizontal="right"/>
    </xf>
    <xf numFmtId="3" fontId="4" fillId="0" borderId="26" xfId="0" applyNumberFormat="1" applyFont="1" applyBorder="1" applyAlignment="1">
      <alignment horizontal="right"/>
    </xf>
    <xf numFmtId="167" fontId="4" fillId="0" borderId="2" xfId="0" applyNumberFormat="1" applyFont="1" applyBorder="1" applyAlignment="1">
      <alignment horizontal="right"/>
    </xf>
    <xf numFmtId="3" fontId="13" fillId="0" borderId="31" xfId="0" applyNumberFormat="1" applyFont="1" applyBorder="1" applyAlignment="1">
      <alignment horizontal="right"/>
    </xf>
    <xf numFmtId="167" fontId="13" fillId="0" borderId="13" xfId="0" applyNumberFormat="1" applyFont="1" applyBorder="1" applyAlignment="1">
      <alignment horizontal="right"/>
    </xf>
    <xf numFmtId="3" fontId="4" fillId="0" borderId="57" xfId="0" applyNumberFormat="1" applyFont="1" applyBorder="1" applyAlignment="1">
      <alignment horizontal="right"/>
    </xf>
    <xf numFmtId="167" fontId="4" fillId="0" borderId="43" xfId="0" applyNumberFormat="1" applyFont="1" applyBorder="1" applyAlignment="1">
      <alignment horizontal="right"/>
    </xf>
    <xf numFmtId="3" fontId="4" fillId="0" borderId="36" xfId="0" applyNumberFormat="1" applyFont="1" applyBorder="1" applyAlignment="1">
      <alignment horizontal="right"/>
    </xf>
    <xf numFmtId="3" fontId="4" fillId="0" borderId="40" xfId="0" applyNumberFormat="1" applyFont="1" applyBorder="1" applyAlignment="1">
      <alignment horizontal="right"/>
    </xf>
    <xf numFmtId="167" fontId="4" fillId="0" borderId="39" xfId="0" applyNumberFormat="1" applyFont="1" applyBorder="1" applyAlignment="1">
      <alignment horizontal="right"/>
    </xf>
    <xf numFmtId="3" fontId="4" fillId="0" borderId="50" xfId="0" applyNumberFormat="1" applyFont="1" applyBorder="1" applyAlignment="1">
      <alignment horizontal="right"/>
    </xf>
    <xf numFmtId="167" fontId="4" fillId="0" borderId="52" xfId="0" applyNumberFormat="1" applyFont="1" applyBorder="1" applyAlignment="1">
      <alignment horizontal="right"/>
    </xf>
    <xf numFmtId="1" fontId="0" fillId="0" borderId="59" xfId="0" applyNumberFormat="1" applyBorder="1"/>
    <xf numFmtId="167" fontId="13" fillId="0" borderId="10" xfId="0" applyNumberFormat="1" applyFont="1" applyBorder="1" applyAlignment="1">
      <alignment horizontal="right"/>
    </xf>
    <xf numFmtId="167" fontId="4" fillId="0" borderId="41" xfId="0" applyNumberFormat="1" applyFont="1" applyBorder="1" applyAlignment="1">
      <alignment horizontal="right"/>
    </xf>
    <xf numFmtId="3" fontId="13" fillId="0" borderId="57" xfId="0" applyNumberFormat="1" applyFont="1" applyBorder="1" applyAlignment="1">
      <alignment horizontal="right"/>
    </xf>
    <xf numFmtId="167" fontId="13" fillId="0" borderId="43" xfId="0" applyNumberFormat="1" applyFont="1" applyBorder="1" applyAlignment="1">
      <alignment horizontal="right"/>
    </xf>
    <xf numFmtId="0" fontId="4" fillId="2" borderId="17" xfId="0" applyFont="1" applyFill="1" applyBorder="1"/>
    <xf numFmtId="3" fontId="0" fillId="0" borderId="73" xfId="0" applyNumberFormat="1" applyBorder="1"/>
    <xf numFmtId="3" fontId="4" fillId="0" borderId="42" xfId="0" applyNumberFormat="1" applyFont="1" applyBorder="1"/>
    <xf numFmtId="3" fontId="0" fillId="0" borderId="76" xfId="0" applyNumberFormat="1" applyBorder="1"/>
    <xf numFmtId="4" fontId="0" fillId="0" borderId="40" xfId="0" applyNumberFormat="1" applyBorder="1"/>
    <xf numFmtId="4" fontId="0" fillId="0" borderId="73" xfId="0" applyNumberFormat="1" applyBorder="1"/>
    <xf numFmtId="4" fontId="0" fillId="0" borderId="57" xfId="0" applyNumberFormat="1" applyBorder="1"/>
    <xf numFmtId="4" fontId="0" fillId="0" borderId="78" xfId="0" applyNumberFormat="1" applyBorder="1"/>
    <xf numFmtId="4" fontId="0" fillId="0" borderId="36" xfId="0" applyNumberFormat="1" applyBorder="1"/>
    <xf numFmtId="4" fontId="0" fillId="0" borderId="47" xfId="0" applyNumberFormat="1" applyBorder="1"/>
    <xf numFmtId="4" fontId="0" fillId="0" borderId="50" xfId="0" applyNumberFormat="1" applyBorder="1"/>
    <xf numFmtId="4" fontId="4" fillId="0" borderId="51" xfId="0" applyNumberFormat="1" applyFont="1" applyBorder="1"/>
    <xf numFmtId="4" fontId="0" fillId="0" borderId="76" xfId="0" applyNumberFormat="1" applyBorder="1"/>
    <xf numFmtId="3" fontId="0" fillId="0" borderId="79" xfId="0" applyNumberFormat="1" applyBorder="1"/>
    <xf numFmtId="3" fontId="0" fillId="0" borderId="80" xfId="0" applyNumberFormat="1" applyBorder="1"/>
    <xf numFmtId="0" fontId="0" fillId="0" borderId="16" xfId="0" applyBorder="1"/>
    <xf numFmtId="3" fontId="0" fillId="0" borderId="7" xfId="0" applyNumberFormat="1" applyBorder="1"/>
    <xf numFmtId="3" fontId="0" fillId="0" borderId="16" xfId="0" applyNumberFormat="1" applyBorder="1"/>
    <xf numFmtId="0" fontId="0" fillId="0" borderId="89" xfId="0" applyBorder="1"/>
    <xf numFmtId="3" fontId="0" fillId="0" borderId="1" xfId="0" applyNumberFormat="1" applyBorder="1"/>
    <xf numFmtId="0" fontId="0" fillId="0" borderId="6" xfId="0" applyBorder="1" applyAlignment="1">
      <alignment horizontal="right"/>
    </xf>
    <xf numFmtId="3" fontId="0" fillId="0" borderId="5" xfId="0" applyNumberFormat="1" applyBorder="1"/>
    <xf numFmtId="3" fontId="0" fillId="0" borderId="33" xfId="0" applyNumberFormat="1" applyBorder="1"/>
    <xf numFmtId="0" fontId="0" fillId="0" borderId="43" xfId="0" applyBorder="1" applyAlignment="1">
      <alignment horizontal="right"/>
    </xf>
    <xf numFmtId="3" fontId="0" fillId="0" borderId="24" xfId="0" applyNumberFormat="1" applyBorder="1"/>
    <xf numFmtId="0" fontId="0" fillId="0" borderId="2" xfId="0" applyBorder="1" applyAlignment="1">
      <alignment horizontal="right"/>
    </xf>
    <xf numFmtId="0" fontId="0" fillId="0" borderId="82" xfId="0" applyBorder="1"/>
    <xf numFmtId="0" fontId="0" fillId="0" borderId="5" xfId="0" applyBorder="1"/>
    <xf numFmtId="0" fontId="0" fillId="0" borderId="90" xfId="0" applyBorder="1"/>
    <xf numFmtId="0" fontId="0" fillId="0" borderId="91" xfId="0" applyBorder="1"/>
    <xf numFmtId="0" fontId="0" fillId="0" borderId="58" xfId="0" applyBorder="1"/>
    <xf numFmtId="4" fontId="0" fillId="0" borderId="33" xfId="0" applyNumberFormat="1" applyBorder="1"/>
    <xf numFmtId="4" fontId="0" fillId="0" borderId="44" xfId="0" applyNumberFormat="1" applyBorder="1"/>
    <xf numFmtId="4" fontId="0" fillId="0" borderId="58" xfId="0" applyNumberFormat="1" applyBorder="1"/>
    <xf numFmtId="0" fontId="0" fillId="0" borderId="77" xfId="0" applyBorder="1"/>
    <xf numFmtId="4" fontId="0" fillId="0" borderId="66" xfId="0" applyNumberFormat="1" applyBorder="1"/>
    <xf numFmtId="4" fontId="0" fillId="0" borderId="74" xfId="0" applyNumberFormat="1" applyBorder="1"/>
    <xf numFmtId="0" fontId="0" fillId="0" borderId="75" xfId="0" applyBorder="1" applyAlignment="1">
      <alignment horizontal="right"/>
    </xf>
    <xf numFmtId="4" fontId="0" fillId="0" borderId="86" xfId="0" applyNumberFormat="1" applyBorder="1"/>
    <xf numFmtId="4" fontId="0" fillId="0" borderId="77" xfId="0" applyNumberFormat="1" applyBorder="1"/>
    <xf numFmtId="4" fontId="0" fillId="0" borderId="1" xfId="0" applyNumberFormat="1" applyBorder="1"/>
    <xf numFmtId="4" fontId="0" fillId="0" borderId="53" xfId="0" applyNumberFormat="1" applyBorder="1"/>
    <xf numFmtId="4" fontId="0" fillId="0" borderId="55" xfId="0" applyNumberFormat="1" applyBorder="1"/>
    <xf numFmtId="4" fontId="0" fillId="0" borderId="5" xfId="0" applyNumberFormat="1" applyBorder="1"/>
    <xf numFmtId="0" fontId="0" fillId="0" borderId="29" xfId="0" applyBorder="1"/>
    <xf numFmtId="3" fontId="0" fillId="0" borderId="34" xfId="0" applyNumberFormat="1" applyBorder="1"/>
    <xf numFmtId="0" fontId="0" fillId="0" borderId="39" xfId="0" applyBorder="1" applyAlignment="1">
      <alignment horizontal="right"/>
    </xf>
    <xf numFmtId="3" fontId="0" fillId="0" borderId="30" xfId="0" applyNumberFormat="1" applyBorder="1"/>
    <xf numFmtId="0" fontId="0" fillId="0" borderId="10" xfId="0" applyBorder="1" applyAlignment="1">
      <alignment horizontal="right"/>
    </xf>
    <xf numFmtId="3" fontId="0" fillId="0" borderId="48" xfId="0" applyNumberFormat="1" applyBorder="1"/>
    <xf numFmtId="0" fontId="0" fillId="0" borderId="63" xfId="0" applyBorder="1" applyAlignment="1">
      <alignment horizontal="right"/>
    </xf>
    <xf numFmtId="0" fontId="0" fillId="0" borderId="5" xfId="0" applyBorder="1" applyAlignment="1">
      <alignment horizontal="right"/>
    </xf>
    <xf numFmtId="0" fontId="0" fillId="0" borderId="89" xfId="0" applyBorder="1" applyAlignment="1">
      <alignment horizontal="right"/>
    </xf>
    <xf numFmtId="3" fontId="0" fillId="0" borderId="66" xfId="0" applyNumberFormat="1" applyBorder="1"/>
    <xf numFmtId="3" fontId="0" fillId="0" borderId="60" xfId="0" applyNumberFormat="1" applyBorder="1"/>
    <xf numFmtId="0" fontId="0" fillId="0" borderId="41" xfId="0" applyBorder="1" applyAlignment="1">
      <alignment horizontal="right"/>
    </xf>
    <xf numFmtId="0" fontId="17" fillId="0" borderId="0" xfId="0" applyFont="1" applyFill="1" applyAlignment="1">
      <alignment horizontal="center" vertical="center"/>
    </xf>
    <xf numFmtId="0" fontId="32" fillId="0" borderId="1" xfId="0" applyFont="1" applyFill="1" applyBorder="1" applyAlignment="1">
      <alignment horizontal="center" vertical="center"/>
    </xf>
    <xf numFmtId="0" fontId="7" fillId="0" borderId="4" xfId="0" applyFont="1" applyFill="1" applyBorder="1" applyAlignment="1">
      <alignment horizontal="left" wrapText="1" indent="1"/>
    </xf>
    <xf numFmtId="0" fontId="7" fillId="0" borderId="106" xfId="0" applyFont="1" applyFill="1" applyBorder="1" applyAlignment="1">
      <alignment horizontal="left" wrapText="1" indent="1"/>
    </xf>
    <xf numFmtId="0" fontId="7" fillId="3" borderId="100" xfId="0" applyFont="1" applyFill="1" applyBorder="1" applyAlignment="1">
      <alignment vertical="center"/>
    </xf>
    <xf numFmtId="0" fontId="7" fillId="3" borderId="1" xfId="0" applyFont="1" applyFill="1" applyBorder="1" applyAlignment="1">
      <alignment vertical="center"/>
    </xf>
    <xf numFmtId="0" fontId="7" fillId="3" borderId="4" xfId="0" applyFont="1" applyFill="1" applyBorder="1" applyAlignment="1">
      <alignment horizontal="left" wrapText="1" indent="1"/>
    </xf>
    <xf numFmtId="171" fontId="0" fillId="3" borderId="1" xfId="1" applyNumberFormat="1" applyFont="1" applyFill="1" applyBorder="1"/>
    <xf numFmtId="165" fontId="0" fillId="3" borderId="101" xfId="1" applyFont="1" applyFill="1" applyBorder="1"/>
    <xf numFmtId="165" fontId="9" fillId="3" borderId="4" xfId="1" applyFont="1" applyFill="1" applyBorder="1"/>
    <xf numFmtId="1" fontId="9" fillId="3" borderId="100" xfId="1" applyNumberFormat="1" applyFont="1" applyFill="1" applyBorder="1" applyAlignment="1">
      <alignment horizontal="center"/>
    </xf>
    <xf numFmtId="173" fontId="9" fillId="3" borderId="1" xfId="9" applyNumberFormat="1" applyFont="1" applyFill="1" applyBorder="1"/>
    <xf numFmtId="165" fontId="9" fillId="3" borderId="101" xfId="1" applyFont="1" applyFill="1" applyBorder="1"/>
    <xf numFmtId="1" fontId="9" fillId="3" borderId="5" xfId="1" applyNumberFormat="1" applyFont="1" applyFill="1" applyBorder="1" applyAlignment="1">
      <alignment horizontal="center"/>
    </xf>
    <xf numFmtId="0" fontId="9" fillId="3" borderId="100" xfId="1" applyNumberFormat="1" applyFont="1" applyFill="1" applyBorder="1" applyAlignment="1">
      <alignment horizontal="center"/>
    </xf>
    <xf numFmtId="0" fontId="9" fillId="3" borderId="100" xfId="1" applyNumberFormat="1" applyFont="1" applyFill="1" applyBorder="1" applyAlignment="1">
      <alignment horizontal="center" vertical="center"/>
    </xf>
    <xf numFmtId="173" fontId="0" fillId="3" borderId="1" xfId="9" applyNumberFormat="1" applyFont="1" applyFill="1" applyBorder="1"/>
    <xf numFmtId="0" fontId="2" fillId="0" borderId="0" xfId="0" applyFont="1" applyFill="1"/>
    <xf numFmtId="0" fontId="0" fillId="0" borderId="100" xfId="1" applyNumberFormat="1" applyFont="1" applyFill="1" applyBorder="1" applyAlignment="1">
      <alignment horizontal="center" vertical="center"/>
    </xf>
    <xf numFmtId="165" fontId="9" fillId="3" borderId="1" xfId="1" applyFont="1" applyFill="1" applyBorder="1" applyAlignment="1">
      <alignment horizontal="center"/>
    </xf>
    <xf numFmtId="0" fontId="36" fillId="0" borderId="0" xfId="0" applyFont="1"/>
    <xf numFmtId="0" fontId="36" fillId="5" borderId="0" xfId="0" applyFont="1" applyFill="1"/>
    <xf numFmtId="0" fontId="37" fillId="6" borderId="0" xfId="0" applyFont="1" applyFill="1" applyAlignment="1">
      <alignment horizontal="left"/>
    </xf>
    <xf numFmtId="165" fontId="37" fillId="6" borderId="0" xfId="0" applyNumberFormat="1" applyFont="1" applyFill="1"/>
    <xf numFmtId="0" fontId="36" fillId="5" borderId="0" xfId="0" applyFont="1" applyFill="1" applyAlignment="1">
      <alignment horizontal="left" indent="1"/>
    </xf>
    <xf numFmtId="165" fontId="36" fillId="5" borderId="0" xfId="0" applyNumberFormat="1" applyFont="1" applyFill="1"/>
    <xf numFmtId="3" fontId="9" fillId="0" borderId="1" xfId="5" applyNumberFormat="1" applyFont="1" applyFill="1" applyBorder="1" applyAlignment="1">
      <alignment horizontal="center"/>
    </xf>
    <xf numFmtId="172" fontId="9" fillId="0" borderId="1" xfId="11" applyNumberFormat="1" applyFont="1" applyFill="1" applyBorder="1" applyAlignment="1">
      <alignment horizontal="center"/>
    </xf>
    <xf numFmtId="174" fontId="14" fillId="0" borderId="1" xfId="0" applyNumberFormat="1" applyFont="1" applyBorder="1" applyAlignment="1">
      <alignment vertical="center"/>
    </xf>
    <xf numFmtId="4" fontId="0" fillId="0" borderId="16" xfId="0" applyNumberFormat="1" applyBorder="1" applyAlignment="1">
      <alignment horizontal="right"/>
    </xf>
    <xf numFmtId="4" fontId="0" fillId="0" borderId="5" xfId="0" applyNumberFormat="1" applyBorder="1" applyAlignment="1">
      <alignment horizontal="right"/>
    </xf>
    <xf numFmtId="4" fontId="0" fillId="0" borderId="58" xfId="0" applyNumberFormat="1" applyBorder="1" applyAlignment="1">
      <alignment horizontal="right"/>
    </xf>
    <xf numFmtId="4" fontId="0" fillId="0" borderId="29" xfId="0" applyNumberFormat="1" applyBorder="1" applyAlignment="1">
      <alignment horizontal="right"/>
    </xf>
    <xf numFmtId="4" fontId="0" fillId="0" borderId="77" xfId="0" applyNumberFormat="1" applyBorder="1" applyAlignment="1">
      <alignment horizontal="right"/>
    </xf>
    <xf numFmtId="4" fontId="0" fillId="0" borderId="41" xfId="0" applyNumberFormat="1" applyBorder="1" applyAlignment="1">
      <alignment horizontal="right"/>
    </xf>
    <xf numFmtId="4" fontId="0" fillId="0" borderId="13" xfId="0" applyNumberFormat="1" applyBorder="1" applyAlignment="1">
      <alignment horizontal="right"/>
    </xf>
    <xf numFmtId="4" fontId="0" fillId="0" borderId="60" xfId="0" applyNumberFormat="1" applyBorder="1" applyAlignment="1">
      <alignment horizontal="right"/>
    </xf>
    <xf numFmtId="3" fontId="0" fillId="0" borderId="1" xfId="0" applyNumberFormat="1" applyFont="1" applyFill="1" applyBorder="1" applyAlignment="1">
      <alignment horizontal="center"/>
    </xf>
    <xf numFmtId="172" fontId="0" fillId="0" borderId="1" xfId="11" applyNumberFormat="1" applyFont="1" applyFill="1" applyBorder="1" applyAlignment="1">
      <alignment horizontal="center"/>
    </xf>
    <xf numFmtId="0" fontId="9" fillId="3" borderId="100" xfId="5" applyFont="1" applyFill="1" applyBorder="1" applyAlignment="1">
      <alignment vertical="center"/>
    </xf>
    <xf numFmtId="0" fontId="9" fillId="3" borderId="1" xfId="5" applyFont="1" applyFill="1" applyBorder="1" applyAlignment="1">
      <alignment vertical="center"/>
    </xf>
    <xf numFmtId="3" fontId="9" fillId="3" borderId="1" xfId="5" applyNumberFormat="1" applyFont="1" applyFill="1" applyBorder="1" applyAlignment="1">
      <alignment horizontal="center"/>
    </xf>
    <xf numFmtId="172" fontId="9" fillId="3" borderId="1" xfId="11" applyNumberFormat="1" applyFont="1" applyFill="1" applyBorder="1" applyAlignment="1">
      <alignment horizontal="center"/>
    </xf>
    <xf numFmtId="0" fontId="9" fillId="0" borderId="100" xfId="5" applyFont="1" applyFill="1" applyBorder="1" applyAlignment="1">
      <alignment vertical="center"/>
    </xf>
    <xf numFmtId="0" fontId="9" fillId="0" borderId="1" xfId="5" applyNumberFormat="1" applyFont="1" applyFill="1" applyBorder="1" applyAlignment="1">
      <alignment vertical="center"/>
    </xf>
    <xf numFmtId="0" fontId="9" fillId="3" borderId="1" xfId="5" applyNumberFormat="1" applyFont="1" applyFill="1" applyBorder="1" applyAlignment="1">
      <alignment vertical="center"/>
    </xf>
    <xf numFmtId="3" fontId="9" fillId="0" borderId="100" xfId="5" applyNumberFormat="1" applyFont="1" applyFill="1" applyBorder="1" applyAlignment="1">
      <alignment horizontal="center"/>
    </xf>
    <xf numFmtId="44" fontId="9" fillId="0" borderId="101" xfId="11" applyFont="1" applyFill="1" applyBorder="1" applyAlignment="1">
      <alignment horizontal="center"/>
    </xf>
    <xf numFmtId="3" fontId="9" fillId="3" borderId="100" xfId="5" applyNumberFormat="1" applyFont="1" applyFill="1" applyBorder="1" applyAlignment="1">
      <alignment horizontal="center"/>
    </xf>
    <xf numFmtId="44" fontId="9" fillId="3" borderId="101" xfId="11" applyFont="1" applyFill="1" applyBorder="1" applyAlignment="1">
      <alignment horizontal="center"/>
    </xf>
    <xf numFmtId="0" fontId="0" fillId="0" borderId="94" xfId="0" applyFont="1" applyBorder="1" applyAlignment="1">
      <alignment wrapText="1"/>
    </xf>
    <xf numFmtId="0" fontId="0" fillId="0" borderId="0" xfId="0" applyFont="1" applyBorder="1" applyAlignment="1">
      <alignment wrapText="1"/>
    </xf>
    <xf numFmtId="0" fontId="2" fillId="0" borderId="4" xfId="0" applyFont="1" applyFill="1" applyBorder="1" applyAlignment="1">
      <alignment vertical="top" wrapText="1"/>
    </xf>
    <xf numFmtId="0" fontId="9" fillId="3" borderId="4" xfId="5" quotePrefix="1" applyFont="1" applyFill="1" applyBorder="1" applyAlignment="1">
      <alignment vertical="center"/>
    </xf>
    <xf numFmtId="0" fontId="9" fillId="0" borderId="4" xfId="5" quotePrefix="1" applyFont="1" applyFill="1" applyBorder="1" applyAlignment="1">
      <alignment vertical="center"/>
    </xf>
    <xf numFmtId="0" fontId="0" fillId="0" borderId="0" xfId="0" applyAlignment="1">
      <alignment wrapText="1"/>
    </xf>
    <xf numFmtId="0" fontId="9" fillId="0" borderId="0" xfId="0" applyFont="1" applyFill="1"/>
    <xf numFmtId="0" fontId="9" fillId="0" borderId="0" xfId="0" applyFont="1"/>
    <xf numFmtId="165" fontId="36" fillId="0" borderId="0" xfId="0" applyNumberFormat="1" applyFont="1"/>
    <xf numFmtId="165" fontId="14" fillId="0" borderId="1" xfId="0" applyNumberFormat="1" applyFont="1" applyBorder="1" applyAlignment="1">
      <alignment vertical="center"/>
    </xf>
    <xf numFmtId="174" fontId="38" fillId="0" borderId="1" xfId="0" applyNumberFormat="1" applyFont="1" applyBorder="1" applyAlignment="1">
      <alignment vertical="center"/>
    </xf>
    <xf numFmtId="44" fontId="0" fillId="0" borderId="1" xfId="11" applyFont="1" applyFill="1" applyBorder="1" applyAlignment="1">
      <alignment horizontal="center"/>
    </xf>
    <xf numFmtId="0" fontId="9" fillId="0" borderId="1" xfId="5" applyFont="1" applyFill="1" applyBorder="1" applyAlignment="1">
      <alignment vertical="center"/>
    </xf>
    <xf numFmtId="44" fontId="0" fillId="0" borderId="0" xfId="0" applyNumberFormat="1" applyFill="1"/>
    <xf numFmtId="0" fontId="9" fillId="0" borderId="1" xfId="5" quotePrefix="1" applyFont="1" applyFill="1" applyBorder="1" applyAlignment="1">
      <alignment horizontal="left" vertical="center"/>
    </xf>
    <xf numFmtId="0" fontId="9" fillId="0" borderId="100" xfId="5" applyFont="1" applyFill="1" applyBorder="1"/>
    <xf numFmtId="0" fontId="9" fillId="0" borderId="1" xfId="5" applyFont="1" applyFill="1" applyBorder="1"/>
    <xf numFmtId="0" fontId="9" fillId="0" borderId="4" xfId="5" applyFont="1" applyFill="1" applyBorder="1" applyAlignment="1"/>
    <xf numFmtId="165" fontId="0" fillId="0" borderId="0" xfId="0" applyNumberFormat="1" applyFill="1"/>
    <xf numFmtId="0" fontId="9" fillId="0" borderId="100" xfId="5" applyNumberFormat="1" applyFont="1" applyFill="1" applyBorder="1" applyAlignment="1">
      <alignment vertical="center"/>
    </xf>
    <xf numFmtId="0" fontId="9" fillId="0" borderId="100" xfId="5" quotePrefix="1" applyFont="1" applyFill="1" applyBorder="1" applyAlignment="1">
      <alignment horizontal="left" vertical="center"/>
    </xf>
    <xf numFmtId="0" fontId="0" fillId="0" borderId="0" xfId="0" applyFill="1" applyAlignment="1"/>
    <xf numFmtId="0" fontId="0" fillId="0" borderId="0" xfId="0" applyFill="1" applyAlignment="1">
      <alignment wrapText="1"/>
    </xf>
    <xf numFmtId="1" fontId="0" fillId="0" borderId="0" xfId="0" applyNumberFormat="1" applyFill="1" applyAlignment="1">
      <alignment horizontal="center"/>
    </xf>
    <xf numFmtId="0" fontId="16" fillId="0" borderId="0" xfId="0" applyFont="1" applyFill="1"/>
    <xf numFmtId="1" fontId="16" fillId="0" borderId="0" xfId="0" applyNumberFormat="1" applyFont="1" applyFill="1" applyAlignment="1">
      <alignment horizontal="center"/>
    </xf>
    <xf numFmtId="173" fontId="16" fillId="0" borderId="0" xfId="9" applyNumberFormat="1" applyFont="1" applyFill="1"/>
    <xf numFmtId="0" fontId="16" fillId="0" borderId="0" xfId="0" applyNumberFormat="1" applyFont="1" applyFill="1" applyAlignment="1">
      <alignment horizontal="center"/>
    </xf>
    <xf numFmtId="0" fontId="0" fillId="0" borderId="0" xfId="0" applyNumberFormat="1" applyFill="1" applyAlignment="1">
      <alignment horizontal="center" vertical="center"/>
    </xf>
    <xf numFmtId="173" fontId="0" fillId="0" borderId="0" xfId="9" applyNumberFormat="1" applyFont="1" applyFill="1"/>
    <xf numFmtId="0" fontId="0" fillId="0" borderId="0" xfId="0" applyFill="1" applyAlignment="1">
      <alignment horizontal="left"/>
    </xf>
    <xf numFmtId="3" fontId="0" fillId="3" borderId="1" xfId="0" applyNumberFormat="1" applyFont="1" applyFill="1" applyBorder="1" applyAlignment="1">
      <alignment horizontal="center"/>
    </xf>
    <xf numFmtId="172" fontId="0" fillId="3" borderId="1" xfId="11" applyNumberFormat="1" applyFont="1" applyFill="1" applyBorder="1" applyAlignment="1">
      <alignment horizontal="center"/>
    </xf>
    <xf numFmtId="44" fontId="0" fillId="3" borderId="1" xfId="11" applyFont="1" applyFill="1" applyBorder="1" applyAlignment="1">
      <alignment horizontal="center"/>
    </xf>
    <xf numFmtId="164" fontId="0" fillId="0" borderId="1" xfId="1" applyNumberFormat="1" applyFont="1" applyFill="1" applyBorder="1"/>
    <xf numFmtId="164" fontId="9" fillId="0" borderId="1" xfId="1" applyNumberFormat="1" applyFont="1" applyFill="1" applyBorder="1"/>
    <xf numFmtId="164" fontId="9" fillId="3" borderId="1" xfId="1" applyNumberFormat="1" applyFont="1" applyFill="1" applyBorder="1"/>
    <xf numFmtId="164" fontId="2" fillId="0" borderId="1" xfId="0" applyNumberFormat="1" applyFont="1" applyFill="1" applyBorder="1" applyAlignment="1">
      <alignment horizontal="center" vertical="top" wrapText="1"/>
    </xf>
    <xf numFmtId="164" fontId="16" fillId="0" borderId="0" xfId="0" applyNumberFormat="1" applyFont="1" applyFill="1"/>
    <xf numFmtId="164" fontId="16" fillId="0" borderId="0" xfId="0" applyNumberFormat="1" applyFont="1"/>
    <xf numFmtId="173" fontId="2" fillId="0" borderId="1" xfId="10" applyNumberFormat="1" applyFont="1" applyFill="1" applyBorder="1" applyAlignment="1">
      <alignment horizontal="center" vertical="top" wrapText="1"/>
    </xf>
    <xf numFmtId="0" fontId="1" fillId="0" borderId="100" xfId="0" applyFont="1" applyFill="1" applyBorder="1" applyAlignment="1">
      <alignment vertical="top" wrapText="1"/>
    </xf>
    <xf numFmtId="0" fontId="1" fillId="0" borderId="1" xfId="0" applyFont="1" applyFill="1" applyBorder="1" applyAlignment="1">
      <alignment vertical="top"/>
    </xf>
    <xf numFmtId="0" fontId="1" fillId="0" borderId="4" xfId="0" applyFont="1" applyFill="1" applyBorder="1" applyAlignment="1">
      <alignment vertical="top" wrapText="1"/>
    </xf>
    <xf numFmtId="1" fontId="1" fillId="0" borderId="100" xfId="0" applyNumberFormat="1" applyFont="1" applyFill="1" applyBorder="1" applyAlignment="1">
      <alignment horizontal="center" vertical="top" wrapText="1"/>
    </xf>
    <xf numFmtId="168" fontId="1" fillId="0" borderId="1" xfId="0" applyNumberFormat="1" applyFont="1" applyFill="1" applyBorder="1" applyAlignment="1">
      <alignment vertical="top" wrapText="1"/>
    </xf>
    <xf numFmtId="3" fontId="1" fillId="0" borderId="1" xfId="0" applyNumberFormat="1" applyFont="1" applyFill="1" applyBorder="1" applyAlignment="1">
      <alignment vertical="top" wrapText="1"/>
    </xf>
    <xf numFmtId="169" fontId="1" fillId="0" borderId="10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3" fontId="1" fillId="0" borderId="1" xfId="0" applyNumberFormat="1" applyFont="1" applyFill="1" applyBorder="1" applyAlignment="1">
      <alignment horizontal="center" vertical="top" wrapText="1"/>
    </xf>
    <xf numFmtId="0" fontId="1" fillId="0" borderId="101" xfId="0" applyFont="1" applyFill="1" applyBorder="1" applyAlignment="1">
      <alignment horizontal="center" vertical="top" wrapText="1"/>
    </xf>
    <xf numFmtId="173" fontId="1" fillId="0" borderId="1" xfId="1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0" fontId="1" fillId="0" borderId="100"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9" fillId="0" borderId="0" xfId="5" applyFont="1" applyBorder="1" applyAlignment="1">
      <alignment vertical="center"/>
    </xf>
    <xf numFmtId="3" fontId="4" fillId="0" borderId="4" xfId="0" applyNumberFormat="1" applyFont="1" applyBorder="1"/>
    <xf numFmtId="167" fontId="4" fillId="0" borderId="4" xfId="0" applyNumberFormat="1" applyFont="1" applyBorder="1" applyAlignment="1">
      <alignment horizontal="right"/>
    </xf>
    <xf numFmtId="1" fontId="0" fillId="0" borderId="53" xfId="0" applyNumberFormat="1" applyBorder="1"/>
    <xf numFmtId="1" fontId="0" fillId="0" borderId="54" xfId="0" applyNumberFormat="1" applyBorder="1"/>
    <xf numFmtId="3" fontId="0" fillId="0" borderId="6" xfId="0" applyNumberFormat="1" applyBorder="1"/>
    <xf numFmtId="0" fontId="4" fillId="0" borderId="4" xfId="0" applyFont="1" applyBorder="1"/>
    <xf numFmtId="0" fontId="0" fillId="2" borderId="17" xfId="0" applyFill="1" applyBorder="1"/>
    <xf numFmtId="0" fontId="0" fillId="0" borderId="7" xfId="0" applyBorder="1"/>
    <xf numFmtId="0" fontId="0" fillId="0" borderId="34" xfId="0" applyBorder="1"/>
    <xf numFmtId="0" fontId="0" fillId="0" borderId="66" xfId="0" applyBorder="1"/>
    <xf numFmtId="0" fontId="0" fillId="0" borderId="48" xfId="0" applyBorder="1"/>
    <xf numFmtId="0" fontId="0" fillId="0" borderId="33" xfId="0" applyBorder="1"/>
    <xf numFmtId="0" fontId="0" fillId="0" borderId="1" xfId="0" applyBorder="1"/>
    <xf numFmtId="0" fontId="0" fillId="0" borderId="30" xfId="0" applyBorder="1"/>
    <xf numFmtId="0" fontId="0" fillId="0" borderId="24" xfId="0" applyBorder="1"/>
    <xf numFmtId="0" fontId="0" fillId="2" borderId="35" xfId="0" applyFill="1" applyBorder="1"/>
    <xf numFmtId="0" fontId="5" fillId="2" borderId="30" xfId="0" applyFont="1" applyFill="1" applyBorder="1" applyAlignment="1">
      <alignment horizontal="center"/>
    </xf>
    <xf numFmtId="0" fontId="0" fillId="2" borderId="69" xfId="0" applyFill="1" applyBorder="1" applyAlignment="1">
      <alignment horizontal="center"/>
    </xf>
    <xf numFmtId="4" fontId="0" fillId="2" borderId="72" xfId="0" applyNumberFormat="1" applyFill="1" applyBorder="1" applyAlignment="1">
      <alignment horizontal="center"/>
    </xf>
    <xf numFmtId="0" fontId="39" fillId="0" borderId="93" xfId="0" applyFont="1" applyBorder="1"/>
    <xf numFmtId="0" fontId="40" fillId="0" borderId="94" xfId="0" applyFont="1" applyBorder="1" applyAlignment="1"/>
    <xf numFmtId="0" fontId="39" fillId="0" borderId="0" xfId="0" applyFont="1"/>
    <xf numFmtId="0" fontId="39" fillId="0" borderId="96" xfId="0" applyFont="1" applyBorder="1"/>
    <xf numFmtId="0" fontId="40" fillId="0" borderId="0" xfId="0" applyFont="1" applyBorder="1" applyAlignment="1"/>
    <xf numFmtId="0" fontId="39" fillId="0" borderId="1" xfId="0" applyFont="1" applyBorder="1"/>
    <xf numFmtId="0" fontId="39" fillId="0" borderId="0" xfId="0" applyFont="1" applyAlignment="1">
      <alignment horizontal="center"/>
    </xf>
    <xf numFmtId="169" fontId="39" fillId="0" borderId="0" xfId="0" applyNumberFormat="1" applyFont="1" applyAlignment="1">
      <alignment horizontal="center"/>
    </xf>
    <xf numFmtId="0" fontId="39" fillId="0" borderId="100" xfId="0" applyFont="1" applyBorder="1" applyAlignment="1">
      <alignment horizontal="center"/>
    </xf>
    <xf numFmtId="169" fontId="39" fillId="0" borderId="101" xfId="0" applyNumberFormat="1" applyFont="1" applyBorder="1" applyAlignment="1">
      <alignment horizontal="center"/>
    </xf>
    <xf numFmtId="0" fontId="39" fillId="0" borderId="103" xfId="0" applyFont="1" applyBorder="1"/>
    <xf numFmtId="0" fontId="39" fillId="0" borderId="102" xfId="0" applyFont="1" applyBorder="1" applyAlignment="1">
      <alignment horizontal="center"/>
    </xf>
    <xf numFmtId="169" fontId="39" fillId="0" borderId="104" xfId="0" applyNumberFormat="1" applyFont="1" applyBorder="1" applyAlignment="1">
      <alignment horizontal="center"/>
    </xf>
    <xf numFmtId="0" fontId="39" fillId="0" borderId="100" xfId="0" applyFont="1" applyBorder="1"/>
    <xf numFmtId="0" fontId="39" fillId="0" borderId="107" xfId="0" applyFont="1" applyBorder="1" applyAlignment="1">
      <alignment horizontal="center"/>
    </xf>
    <xf numFmtId="0" fontId="39" fillId="0" borderId="108" xfId="0" applyFont="1" applyBorder="1"/>
    <xf numFmtId="0" fontId="39" fillId="0" borderId="102" xfId="0" applyFont="1" applyBorder="1"/>
    <xf numFmtId="4" fontId="0" fillId="0" borderId="0" xfId="0" applyNumberFormat="1"/>
    <xf numFmtId="167" fontId="0" fillId="0" borderId="0" xfId="0" applyNumberFormat="1"/>
    <xf numFmtId="0" fontId="0" fillId="2" borderId="30" xfId="0" applyFill="1" applyBorder="1"/>
    <xf numFmtId="0" fontId="0" fillId="2" borderId="34" xfId="0" applyFill="1" applyBorder="1"/>
    <xf numFmtId="0" fontId="0" fillId="2" borderId="66" xfId="0" applyFill="1" applyBorder="1"/>
    <xf numFmtId="167" fontId="4" fillId="0" borderId="62" xfId="0" applyNumberFormat="1" applyFont="1" applyBorder="1" applyAlignment="1">
      <alignment horizontal="right"/>
    </xf>
    <xf numFmtId="0" fontId="0" fillId="2" borderId="48" xfId="0" applyFill="1" applyBorder="1"/>
    <xf numFmtId="0" fontId="0" fillId="2" borderId="7" xfId="0" applyFill="1" applyBorder="1"/>
    <xf numFmtId="167" fontId="4" fillId="0" borderId="56" xfId="0" applyNumberFormat="1" applyFont="1" applyBorder="1"/>
    <xf numFmtId="167" fontId="4" fillId="0" borderId="45" xfId="0" applyNumberFormat="1" applyFont="1" applyBorder="1"/>
    <xf numFmtId="0" fontId="0" fillId="2" borderId="24" xfId="0" applyFill="1" applyBorder="1"/>
    <xf numFmtId="167" fontId="4" fillId="0" borderId="25" xfId="0" applyNumberFormat="1" applyFont="1" applyBorder="1"/>
    <xf numFmtId="167" fontId="0" fillId="0" borderId="0" xfId="0" applyNumberFormat="1" applyAlignment="1">
      <alignment horizontal="right"/>
    </xf>
    <xf numFmtId="169" fontId="39" fillId="0" borderId="109" xfId="0" applyNumberFormat="1" applyFont="1" applyBorder="1" applyAlignment="1">
      <alignment horizontal="center"/>
    </xf>
    <xf numFmtId="0" fontId="39" fillId="0" borderId="95" xfId="0" applyFont="1" applyBorder="1" applyAlignment="1">
      <alignment wrapText="1"/>
    </xf>
    <xf numFmtId="0" fontId="39" fillId="0" borderId="97" xfId="0" applyFont="1" applyBorder="1" applyAlignment="1">
      <alignment wrapText="1"/>
    </xf>
    <xf numFmtId="0" fontId="39" fillId="0" borderId="105" xfId="0" applyFont="1" applyBorder="1"/>
    <xf numFmtId="0" fontId="40" fillId="0" borderId="22" xfId="0" applyFont="1" applyBorder="1" applyAlignment="1"/>
    <xf numFmtId="0" fontId="39" fillId="0" borderId="110" xfId="0" applyFont="1" applyBorder="1" applyAlignment="1">
      <alignment wrapText="1"/>
    </xf>
    <xf numFmtId="0" fontId="40" fillId="0" borderId="107" xfId="0" applyFont="1" applyFill="1" applyBorder="1" applyAlignment="1">
      <alignment vertical="top" wrapText="1"/>
    </xf>
    <xf numFmtId="0" fontId="40" fillId="0" borderId="108" xfId="0" applyFont="1" applyFill="1" applyBorder="1" applyAlignment="1">
      <alignment vertical="top"/>
    </xf>
    <xf numFmtId="0" fontId="40" fillId="0" borderId="109" xfId="0" applyFont="1" applyFill="1" applyBorder="1" applyAlignment="1">
      <alignment vertical="top" wrapText="1"/>
    </xf>
    <xf numFmtId="1" fontId="40" fillId="0" borderId="111" xfId="0" applyNumberFormat="1" applyFont="1" applyFill="1" applyBorder="1" applyAlignment="1">
      <alignment horizontal="center" vertical="top" wrapText="1"/>
    </xf>
    <xf numFmtId="0" fontId="40" fillId="0" borderId="29" xfId="0" applyFont="1" applyFill="1" applyBorder="1" applyAlignment="1">
      <alignment vertical="top" wrapText="1"/>
    </xf>
    <xf numFmtId="3" fontId="40" fillId="0" borderId="24" xfId="0" applyNumberFormat="1" applyFont="1" applyFill="1" applyBorder="1" applyAlignment="1">
      <alignment vertical="top" wrapText="1"/>
    </xf>
    <xf numFmtId="169" fontId="40" fillId="0" borderId="25" xfId="0" applyNumberFormat="1" applyFont="1" applyFill="1" applyBorder="1" applyAlignment="1">
      <alignment horizontal="center" vertical="top" wrapText="1"/>
    </xf>
    <xf numFmtId="1" fontId="40" fillId="0" borderId="107" xfId="0" applyNumberFormat="1" applyFont="1" applyFill="1" applyBorder="1" applyAlignment="1">
      <alignment horizontal="center" vertical="top" wrapText="1"/>
    </xf>
    <xf numFmtId="0" fontId="40" fillId="0" borderId="108" xfId="0" applyFont="1" applyFill="1" applyBorder="1" applyAlignment="1">
      <alignment vertical="top" wrapText="1"/>
    </xf>
    <xf numFmtId="3" fontId="40" fillId="0" borderId="108" xfId="0" applyNumberFormat="1" applyFont="1" applyFill="1" applyBorder="1" applyAlignment="1">
      <alignment vertical="top" wrapText="1"/>
    </xf>
    <xf numFmtId="169" fontId="40" fillId="0" borderId="109" xfId="0" applyNumberFormat="1" applyFont="1" applyFill="1" applyBorder="1" applyAlignment="1">
      <alignment horizontal="center" vertical="top" wrapText="1"/>
    </xf>
    <xf numFmtId="1" fontId="40" fillId="0" borderId="16" xfId="0" applyNumberFormat="1" applyFont="1" applyFill="1" applyBorder="1" applyAlignment="1">
      <alignment horizontal="center" vertical="top" wrapText="1"/>
    </xf>
    <xf numFmtId="0" fontId="40" fillId="0" borderId="7" xfId="0" applyFont="1" applyFill="1" applyBorder="1" applyAlignment="1">
      <alignment vertical="top" wrapText="1"/>
    </xf>
    <xf numFmtId="3" fontId="40" fillId="0" borderId="7" xfId="0" applyNumberFormat="1" applyFont="1" applyFill="1" applyBorder="1" applyAlignment="1">
      <alignment vertical="top" wrapText="1"/>
    </xf>
    <xf numFmtId="169" fontId="40" fillId="0" borderId="112" xfId="0" applyNumberFormat="1" applyFont="1" applyFill="1" applyBorder="1" applyAlignment="1">
      <alignment horizontal="center" vertical="top" wrapText="1"/>
    </xf>
    <xf numFmtId="0" fontId="39" fillId="0" borderId="101" xfId="0" applyFont="1" applyBorder="1" applyAlignment="1">
      <alignment horizontal="center"/>
    </xf>
    <xf numFmtId="0" fontId="39" fillId="0" borderId="5" xfId="0" applyFont="1" applyBorder="1"/>
    <xf numFmtId="169" fontId="39" fillId="0" borderId="4" xfId="0" applyNumberFormat="1" applyFont="1" applyBorder="1" applyAlignment="1">
      <alignment horizontal="center"/>
    </xf>
    <xf numFmtId="0" fontId="39" fillId="0" borderId="104" xfId="0" applyFont="1" applyBorder="1" applyAlignment="1">
      <alignment horizontal="center"/>
    </xf>
    <xf numFmtId="169" fontId="39" fillId="0" borderId="106" xfId="0" applyNumberFormat="1" applyFont="1" applyBorder="1" applyAlignment="1">
      <alignment horizontal="center"/>
    </xf>
    <xf numFmtId="0" fontId="39" fillId="0" borderId="105" xfId="0" applyFont="1" applyBorder="1" applyAlignment="1">
      <alignment horizontal="center"/>
    </xf>
    <xf numFmtId="0" fontId="39" fillId="0" borderId="22" xfId="0" applyFont="1" applyBorder="1"/>
    <xf numFmtId="169" fontId="39" fillId="0" borderId="110" xfId="0" applyNumberFormat="1" applyFont="1" applyBorder="1" applyAlignment="1">
      <alignment horizontal="center"/>
    </xf>
    <xf numFmtId="0" fontId="40" fillId="0" borderId="107" xfId="0" applyFont="1" applyBorder="1" applyAlignment="1">
      <alignment horizontal="center" vertical="center" wrapText="1"/>
    </xf>
    <xf numFmtId="0" fontId="40" fillId="0" borderId="108" xfId="0" applyFont="1" applyBorder="1" applyAlignment="1">
      <alignment horizontal="center" vertical="center" wrapText="1"/>
    </xf>
    <xf numFmtId="0" fontId="40" fillId="0" borderId="109" xfId="0" applyFont="1" applyBorder="1" applyAlignment="1">
      <alignment horizontal="center" vertical="center" wrapText="1"/>
    </xf>
    <xf numFmtId="0" fontId="39" fillId="0" borderId="101" xfId="0" applyFont="1" applyBorder="1"/>
    <xf numFmtId="0" fontId="4" fillId="0" borderId="89" xfId="0" applyFont="1" applyBorder="1"/>
    <xf numFmtId="0" fontId="19" fillId="0" borderId="0" xfId="0" applyFont="1" applyAlignment="1">
      <alignment horizontal="left" wrapText="1"/>
    </xf>
    <xf numFmtId="0" fontId="39" fillId="0" borderId="1" xfId="0" applyFont="1" applyBorder="1" applyAlignment="1">
      <alignment horizontal="center"/>
    </xf>
    <xf numFmtId="169" fontId="39" fillId="0" borderId="1" xfId="0" applyNumberFormat="1" applyFont="1" applyBorder="1" applyAlignment="1">
      <alignment horizontal="center"/>
    </xf>
    <xf numFmtId="165" fontId="8" fillId="0" borderId="0" xfId="1" applyFont="1" applyFill="1" applyBorder="1" applyAlignment="1">
      <alignment vertical="center" wrapText="1"/>
    </xf>
    <xf numFmtId="1" fontId="0" fillId="0" borderId="0" xfId="0" applyNumberFormat="1" applyFill="1" applyBorder="1"/>
    <xf numFmtId="169" fontId="9" fillId="0" borderId="0" xfId="0" applyNumberFormat="1" applyFont="1" applyAlignment="1">
      <alignment horizontal="center"/>
    </xf>
    <xf numFmtId="169" fontId="42" fillId="0" borderId="1" xfId="0" applyNumberFormat="1" applyFont="1" applyBorder="1" applyAlignment="1">
      <alignment horizontal="center" vertical="top" wrapText="1"/>
    </xf>
    <xf numFmtId="0" fontId="40" fillId="0" borderId="113" xfId="0" applyFont="1" applyBorder="1" applyAlignment="1">
      <alignment horizontal="center" vertical="center" wrapText="1"/>
    </xf>
    <xf numFmtId="0" fontId="40" fillId="0" borderId="114" xfId="0" applyFont="1" applyBorder="1" applyAlignment="1">
      <alignment horizontal="center" vertical="center" wrapText="1"/>
    </xf>
    <xf numFmtId="0" fontId="40" fillId="0" borderId="115" xfId="0" applyFont="1" applyBorder="1" applyAlignment="1">
      <alignment horizontal="center" vertical="center" wrapText="1"/>
    </xf>
    <xf numFmtId="0" fontId="40" fillId="0" borderId="94" xfId="0" applyFont="1" applyBorder="1"/>
    <xf numFmtId="0" fontId="40" fillId="0" borderId="0" xfId="0" applyFont="1"/>
    <xf numFmtId="0" fontId="40" fillId="0" borderId="113" xfId="0" applyFont="1" applyBorder="1" applyAlignment="1">
      <alignment vertical="top" wrapText="1"/>
    </xf>
    <xf numFmtId="0" fontId="40" fillId="0" borderId="114" xfId="0" applyFont="1" applyBorder="1" applyAlignment="1">
      <alignment vertical="top"/>
    </xf>
    <xf numFmtId="0" fontId="40" fillId="0" borderId="115" xfId="0" applyFont="1" applyBorder="1" applyAlignment="1">
      <alignment vertical="top" wrapText="1"/>
    </xf>
    <xf numFmtId="0" fontId="5" fillId="2" borderId="4" xfId="0" applyFont="1" applyFill="1" applyBorder="1" applyAlignment="1">
      <alignment horizontal="center"/>
    </xf>
    <xf numFmtId="0" fontId="0" fillId="2" borderId="24" xfId="0" applyFill="1" applyBorder="1" applyAlignment="1">
      <alignment horizontal="center" textRotation="90"/>
    </xf>
    <xf numFmtId="0" fontId="5" fillId="2" borderId="9" xfId="0" applyFont="1" applyFill="1" applyBorder="1" applyAlignment="1">
      <alignment horizontal="center"/>
    </xf>
    <xf numFmtId="169" fontId="0" fillId="0" borderId="0" xfId="0" applyNumberFormat="1"/>
    <xf numFmtId="0" fontId="4" fillId="0" borderId="8" xfId="0" applyFont="1" applyBorder="1" applyAlignment="1">
      <alignment horizontal="center"/>
    </xf>
    <xf numFmtId="3" fontId="0" fillId="0" borderId="8" xfId="0" applyNumberFormat="1" applyBorder="1" applyAlignment="1">
      <alignment horizontal="center"/>
    </xf>
    <xf numFmtId="167" fontId="4" fillId="0" borderId="8" xfId="0" applyNumberFormat="1" applyFont="1" applyBorder="1" applyAlignment="1">
      <alignment horizontal="center"/>
    </xf>
    <xf numFmtId="0" fontId="4" fillId="0" borderId="18" xfId="0" applyFont="1" applyBorder="1" applyAlignment="1">
      <alignment horizontal="center"/>
    </xf>
    <xf numFmtId="167" fontId="0" fillId="0" borderId="18" xfId="0" applyNumberFormat="1" applyBorder="1" applyAlignment="1">
      <alignment horizontal="center"/>
    </xf>
    <xf numFmtId="1" fontId="0" fillId="0" borderId="19" xfId="0" applyNumberFormat="1" applyBorder="1" applyAlignment="1">
      <alignment horizontal="center"/>
    </xf>
    <xf numFmtId="1" fontId="0" fillId="0" borderId="20" xfId="0" applyNumberFormat="1" applyBorder="1" applyAlignment="1">
      <alignment horizontal="center"/>
    </xf>
    <xf numFmtId="1" fontId="0" fillId="0" borderId="21" xfId="0" applyNumberFormat="1" applyBorder="1" applyAlignment="1">
      <alignment horizontal="center"/>
    </xf>
    <xf numFmtId="3" fontId="0" fillId="0" borderId="21" xfId="0" applyNumberFormat="1" applyBorder="1" applyAlignment="1">
      <alignment horizontal="center"/>
    </xf>
    <xf numFmtId="3" fontId="0" fillId="0" borderId="22" xfId="0" applyNumberFormat="1" applyBorder="1" applyAlignment="1">
      <alignment horizontal="center"/>
    </xf>
    <xf numFmtId="3" fontId="0" fillId="0" borderId="23" xfId="0" applyNumberFormat="1" applyBorder="1" applyAlignment="1">
      <alignment horizontal="center"/>
    </xf>
    <xf numFmtId="3" fontId="0" fillId="0" borderId="9" xfId="0" applyNumberFormat="1" applyBorder="1"/>
    <xf numFmtId="0" fontId="4" fillId="0" borderId="13" xfId="0" applyFont="1" applyBorder="1" applyAlignment="1">
      <alignment horizontal="center"/>
    </xf>
    <xf numFmtId="3" fontId="0" fillId="0" borderId="12" xfId="0" applyNumberFormat="1" applyBorder="1" applyAlignment="1">
      <alignment horizontal="center"/>
    </xf>
    <xf numFmtId="3" fontId="0" fillId="0" borderId="32" xfId="0" applyNumberFormat="1" applyBorder="1" applyAlignment="1">
      <alignment horizontal="center"/>
    </xf>
    <xf numFmtId="167" fontId="4" fillId="0" borderId="13" xfId="0" applyNumberFormat="1" applyFont="1" applyBorder="1" applyAlignment="1">
      <alignment horizontal="center"/>
    </xf>
    <xf numFmtId="3" fontId="0" fillId="0" borderId="18" xfId="0" applyNumberFormat="1" applyBorder="1" applyAlignment="1">
      <alignment horizontal="center"/>
    </xf>
    <xf numFmtId="3" fontId="0" fillId="0" borderId="19" xfId="0" applyNumberFormat="1" applyBorder="1" applyAlignment="1">
      <alignment horizontal="center"/>
    </xf>
    <xf numFmtId="167" fontId="0" fillId="0" borderId="22" xfId="0" applyNumberFormat="1" applyBorder="1" applyAlignment="1">
      <alignment horizontal="center"/>
    </xf>
    <xf numFmtId="167" fontId="4" fillId="0" borderId="0" xfId="0" applyNumberFormat="1" applyFont="1" applyAlignment="1">
      <alignment horizontal="right"/>
    </xf>
    <xf numFmtId="3" fontId="0" fillId="0" borderId="56" xfId="0" applyNumberFormat="1" applyBorder="1"/>
    <xf numFmtId="167" fontId="0" fillId="0" borderId="56" xfId="0" applyNumberFormat="1" applyBorder="1" applyAlignment="1">
      <alignment horizontal="right"/>
    </xf>
    <xf numFmtId="3" fontId="0" fillId="0" borderId="45" xfId="0" applyNumberFormat="1" applyBorder="1"/>
    <xf numFmtId="175" fontId="0" fillId="0" borderId="45" xfId="0" applyNumberFormat="1" applyBorder="1" applyAlignment="1">
      <alignment horizontal="right"/>
    </xf>
    <xf numFmtId="167" fontId="0" fillId="0" borderId="45" xfId="0" applyNumberFormat="1" applyBorder="1" applyAlignment="1">
      <alignment horizontal="right"/>
    </xf>
    <xf numFmtId="3" fontId="0" fillId="0" borderId="49" xfId="0" applyNumberFormat="1" applyBorder="1"/>
    <xf numFmtId="167" fontId="0" fillId="0" borderId="49" xfId="0" applyNumberFormat="1" applyBorder="1" applyAlignment="1">
      <alignment horizontal="right"/>
    </xf>
    <xf numFmtId="4" fontId="0" fillId="0" borderId="45" xfId="0" applyNumberFormat="1" applyBorder="1"/>
    <xf numFmtId="4" fontId="0" fillId="0" borderId="56" xfId="0" applyNumberFormat="1" applyBorder="1"/>
    <xf numFmtId="4" fontId="0" fillId="0" borderId="35" xfId="0" applyNumberFormat="1" applyBorder="1"/>
    <xf numFmtId="167" fontId="0" fillId="0" borderId="35" xfId="0" applyNumberFormat="1" applyBorder="1" applyAlignment="1">
      <alignment horizontal="right"/>
    </xf>
    <xf numFmtId="4" fontId="4" fillId="0" borderId="49" xfId="0" applyNumberFormat="1" applyFont="1" applyBorder="1"/>
    <xf numFmtId="167" fontId="0" fillId="0" borderId="34" xfId="0" applyNumberFormat="1" applyBorder="1" applyAlignment="1">
      <alignment horizontal="right"/>
    </xf>
    <xf numFmtId="3" fontId="0" fillId="0" borderId="25" xfId="0" applyNumberFormat="1" applyBorder="1"/>
    <xf numFmtId="167" fontId="0" fillId="0" borderId="25" xfId="0" applyNumberFormat="1" applyBorder="1" applyAlignment="1">
      <alignment horizontal="right"/>
    </xf>
    <xf numFmtId="3" fontId="0" fillId="0" borderId="4" xfId="0" applyNumberFormat="1" applyBorder="1"/>
    <xf numFmtId="167" fontId="0" fillId="0" borderId="1" xfId="0" applyNumberFormat="1" applyBorder="1" applyAlignment="1">
      <alignment horizontal="right"/>
    </xf>
    <xf numFmtId="3" fontId="0" fillId="0" borderId="35" xfId="0" applyNumberFormat="1" applyBorder="1"/>
    <xf numFmtId="3" fontId="0" fillId="0" borderId="3" xfId="0" applyNumberFormat="1" applyBorder="1"/>
    <xf numFmtId="3" fontId="0" fillId="0" borderId="82" xfId="0" applyNumberFormat="1" applyBorder="1"/>
    <xf numFmtId="167" fontId="0" fillId="0" borderId="3" xfId="0" applyNumberFormat="1" applyBorder="1" applyAlignment="1">
      <alignment horizontal="right"/>
    </xf>
    <xf numFmtId="3" fontId="0" fillId="0" borderId="77" xfId="0" applyNumberFormat="1" applyBorder="1"/>
    <xf numFmtId="167" fontId="0" fillId="0" borderId="66" xfId="0" applyNumberFormat="1" applyBorder="1" applyAlignment="1">
      <alignment horizontal="right"/>
    </xf>
    <xf numFmtId="167" fontId="0" fillId="0" borderId="33" xfId="0" applyNumberFormat="1" applyBorder="1" applyAlignment="1">
      <alignment horizontal="right"/>
    </xf>
    <xf numFmtId="0" fontId="0" fillId="0" borderId="63" xfId="0" applyBorder="1"/>
    <xf numFmtId="167" fontId="0" fillId="0" borderId="48" xfId="0" applyNumberFormat="1" applyBorder="1" applyAlignment="1">
      <alignment horizontal="right"/>
    </xf>
    <xf numFmtId="167" fontId="0" fillId="0" borderId="9" xfId="0" applyNumberFormat="1" applyBorder="1" applyAlignment="1">
      <alignment horizontal="right"/>
    </xf>
    <xf numFmtId="3" fontId="0" fillId="0" borderId="85" xfId="0" applyNumberFormat="1" applyBorder="1"/>
    <xf numFmtId="167" fontId="0" fillId="0" borderId="85" xfId="0" applyNumberFormat="1" applyBorder="1" applyAlignment="1">
      <alignment horizontal="right"/>
    </xf>
    <xf numFmtId="167" fontId="0" fillId="0" borderId="4" xfId="0" applyNumberFormat="1" applyBorder="1" applyAlignment="1">
      <alignment horizontal="right"/>
    </xf>
    <xf numFmtId="167" fontId="0" fillId="0" borderId="24" xfId="0" applyNumberFormat="1" applyBorder="1" applyAlignment="1">
      <alignment horizontal="right"/>
    </xf>
    <xf numFmtId="0" fontId="0" fillId="0" borderId="0" xfId="0" applyAlignment="1">
      <alignment horizontal="right"/>
    </xf>
    <xf numFmtId="0" fontId="19" fillId="0" borderId="0" xfId="0" applyFont="1" applyAlignment="1">
      <alignment horizontal="left" wrapText="1"/>
    </xf>
    <xf numFmtId="169" fontId="9" fillId="0" borderId="1" xfId="0" applyNumberFormat="1" applyFont="1" applyFill="1" applyBorder="1" applyAlignment="1">
      <alignment horizontal="center"/>
    </xf>
    <xf numFmtId="0" fontId="44" fillId="0" borderId="113" xfId="0" applyFont="1" applyBorder="1" applyAlignment="1">
      <alignment vertical="top" wrapText="1"/>
    </xf>
    <xf numFmtId="0" fontId="44" fillId="0" borderId="114" xfId="0" applyFont="1" applyBorder="1" applyAlignment="1">
      <alignment vertical="top"/>
    </xf>
    <xf numFmtId="0" fontId="44" fillId="0" borderId="115" xfId="0" applyFont="1" applyBorder="1" applyAlignment="1">
      <alignment vertical="top" wrapText="1"/>
    </xf>
    <xf numFmtId="0" fontId="44" fillId="0" borderId="113" xfId="0" applyFont="1" applyBorder="1" applyAlignment="1">
      <alignment horizontal="center" vertical="center" wrapText="1"/>
    </xf>
    <xf numFmtId="0" fontId="44" fillId="0" borderId="114" xfId="0" applyFont="1" applyBorder="1" applyAlignment="1">
      <alignment horizontal="center" vertical="center" wrapText="1"/>
    </xf>
    <xf numFmtId="0" fontId="44" fillId="0" borderId="115" xfId="0" applyFont="1" applyBorder="1" applyAlignment="1">
      <alignment horizontal="center" vertical="center" wrapText="1"/>
    </xf>
    <xf numFmtId="0" fontId="44" fillId="0" borderId="107" xfId="0" applyFont="1" applyBorder="1" applyAlignment="1">
      <alignment vertical="top" wrapText="1"/>
    </xf>
    <xf numFmtId="0" fontId="44" fillId="0" borderId="108" xfId="0" applyFont="1" applyBorder="1" applyAlignment="1">
      <alignment vertical="top"/>
    </xf>
    <xf numFmtId="0" fontId="44" fillId="0" borderId="109" xfId="0" applyFont="1" applyBorder="1" applyAlignment="1">
      <alignment vertical="top" wrapText="1"/>
    </xf>
    <xf numFmtId="0" fontId="44" fillId="0" borderId="107"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9" xfId="0" applyFont="1" applyBorder="1" applyAlignment="1">
      <alignment horizontal="center" vertical="center" wrapText="1"/>
    </xf>
    <xf numFmtId="165" fontId="8" fillId="0" borderId="0" xfId="1" applyFont="1" applyFill="1" applyBorder="1" applyAlignment="1">
      <alignment horizontal="center" vertical="center" wrapText="1"/>
    </xf>
    <xf numFmtId="0" fontId="19" fillId="0" borderId="0" xfId="0" applyFont="1" applyAlignment="1">
      <alignment horizontal="left" wrapText="1"/>
    </xf>
    <xf numFmtId="169" fontId="9" fillId="3" borderId="1" xfId="0" applyNumberFormat="1" applyFont="1" applyFill="1" applyBorder="1" applyAlignment="1">
      <alignment horizontal="center"/>
    </xf>
    <xf numFmtId="0" fontId="18" fillId="0" borderId="0" xfId="3" applyFont="1" applyAlignment="1">
      <alignment horizontal="left" vertical="top" wrapText="1"/>
    </xf>
    <xf numFmtId="0" fontId="19" fillId="0" borderId="0" xfId="0" applyFont="1" applyAlignment="1">
      <alignment horizontal="left" wrapText="1"/>
    </xf>
    <xf numFmtId="170" fontId="22" fillId="0" borderId="0" xfId="5" quotePrefix="1" applyNumberFormat="1" applyFont="1" applyAlignment="1">
      <alignment horizontal="center"/>
    </xf>
    <xf numFmtId="170" fontId="22" fillId="0" borderId="0" xfId="5" applyNumberFormat="1" applyFont="1" applyAlignment="1">
      <alignment horizontal="center"/>
    </xf>
    <xf numFmtId="0" fontId="0" fillId="0" borderId="0" xfId="0" applyAlignment="1"/>
    <xf numFmtId="0" fontId="14" fillId="0" borderId="0" xfId="0" applyFont="1" applyAlignment="1">
      <alignment horizontal="left" vertical="center" wrapText="1"/>
    </xf>
    <xf numFmtId="0" fontId="34" fillId="0" borderId="0" xfId="0" applyFont="1" applyAlignment="1">
      <alignment horizontal="left" vertical="center" wrapText="1"/>
    </xf>
    <xf numFmtId="0" fontId="17" fillId="0" borderId="0" xfId="0" applyFont="1" applyAlignment="1">
      <alignment horizontal="center" vertical="center" wrapText="1"/>
    </xf>
    <xf numFmtId="0" fontId="31" fillId="0" borderId="0" xfId="0" applyFont="1" applyFill="1" applyAlignment="1">
      <alignment horizontal="left" vertical="center" wrapText="1"/>
    </xf>
    <xf numFmtId="0" fontId="32" fillId="0" borderId="1" xfId="0" applyFont="1" applyFill="1" applyBorder="1" applyAlignment="1">
      <alignment horizontal="center" vertical="center"/>
    </xf>
    <xf numFmtId="0" fontId="40" fillId="0" borderId="93" xfId="0" applyFont="1" applyBorder="1" applyAlignment="1">
      <alignment horizontal="center" vertical="center" wrapText="1"/>
    </xf>
    <xf numFmtId="0" fontId="40" fillId="0" borderId="94" xfId="0" applyFont="1" applyBorder="1" applyAlignment="1">
      <alignment horizontal="center" vertical="center" wrapText="1"/>
    </xf>
    <xf numFmtId="0" fontId="40" fillId="0" borderId="95" xfId="0" applyFont="1" applyBorder="1" applyAlignment="1">
      <alignment horizontal="center" vertical="center" wrapText="1"/>
    </xf>
    <xf numFmtId="0" fontId="40" fillId="0" borderId="96" xfId="0" applyFont="1" applyBorder="1" applyAlignment="1">
      <alignment horizontal="center" vertical="center" wrapText="1"/>
    </xf>
    <xf numFmtId="0" fontId="40" fillId="0" borderId="0" xfId="0" applyFont="1" applyAlignment="1">
      <alignment horizontal="center" vertical="center" wrapText="1"/>
    </xf>
    <xf numFmtId="0" fontId="40" fillId="0" borderId="97" xfId="0" applyFont="1" applyBorder="1" applyAlignment="1">
      <alignment horizontal="center" vertical="center" wrapText="1"/>
    </xf>
    <xf numFmtId="0" fontId="40" fillId="0" borderId="105"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110" xfId="0" applyFont="1" applyBorder="1" applyAlignment="1">
      <alignment horizontal="center" vertical="center" wrapText="1"/>
    </xf>
    <xf numFmtId="0" fontId="40" fillId="0" borderId="0" xfId="0" applyFont="1" applyBorder="1" applyAlignment="1">
      <alignment horizontal="center" vertical="center" wrapText="1"/>
    </xf>
    <xf numFmtId="0" fontId="2" fillId="0" borderId="93" xfId="0" applyFont="1" applyBorder="1" applyAlignment="1">
      <alignment horizontal="center" vertical="center" wrapText="1"/>
    </xf>
    <xf numFmtId="0" fontId="2" fillId="0" borderId="94"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9" xfId="0" applyFont="1" applyBorder="1" applyAlignment="1">
      <alignment horizontal="center" vertical="center" wrapText="1"/>
    </xf>
    <xf numFmtId="0" fontId="8" fillId="0" borderId="3" xfId="0" applyFont="1" applyFill="1" applyBorder="1" applyAlignment="1">
      <alignment horizontal="center" vertical="top" wrapText="1"/>
    </xf>
    <xf numFmtId="0" fontId="8" fillId="0" borderId="24" xfId="0" applyFont="1" applyFill="1" applyBorder="1" applyAlignment="1">
      <alignment horizontal="center" vertical="top" wrapText="1"/>
    </xf>
    <xf numFmtId="0" fontId="8" fillId="0" borderId="1" xfId="0" applyFont="1" applyFill="1" applyBorder="1" applyAlignment="1">
      <alignment horizontal="center" vertical="top" wrapText="1"/>
    </xf>
    <xf numFmtId="169" fontId="8" fillId="0" borderId="35" xfId="1" applyNumberFormat="1" applyFont="1" applyFill="1" applyBorder="1" applyAlignment="1">
      <alignment horizontal="center" vertical="center" wrapText="1"/>
    </xf>
    <xf numFmtId="169" fontId="8" fillId="0" borderId="0" xfId="1" applyNumberFormat="1" applyFont="1" applyFill="1" applyBorder="1" applyAlignment="1">
      <alignment horizontal="center" vertical="center" wrapText="1"/>
    </xf>
    <xf numFmtId="165" fontId="8" fillId="0" borderId="25" xfId="1" applyFont="1" applyFill="1" applyBorder="1" applyAlignment="1">
      <alignment horizontal="center" vertical="center" wrapText="1"/>
    </xf>
    <xf numFmtId="165" fontId="8" fillId="0" borderId="2" xfId="1" applyFont="1" applyFill="1" applyBorder="1" applyAlignment="1">
      <alignment horizontal="center" vertical="center" wrapText="1"/>
    </xf>
    <xf numFmtId="165" fontId="8" fillId="0" borderId="29" xfId="1" applyFont="1" applyFill="1" applyBorder="1" applyAlignment="1">
      <alignment horizontal="center" vertical="center" wrapText="1"/>
    </xf>
    <xf numFmtId="170" fontId="5" fillId="0" borderId="2" xfId="0" applyNumberFormat="1" applyFont="1" applyBorder="1" applyAlignment="1">
      <alignment horizontal="center"/>
    </xf>
    <xf numFmtId="0" fontId="5" fillId="2" borderId="3" xfId="0" applyFont="1" applyFill="1" applyBorder="1" applyAlignment="1">
      <alignment horizontal="center" textRotation="90"/>
    </xf>
    <xf numFmtId="0" fontId="5" fillId="2" borderId="7" xfId="0" applyFont="1" applyFill="1" applyBorder="1" applyAlignment="1">
      <alignment horizontal="center" textRotation="90"/>
    </xf>
    <xf numFmtId="0" fontId="5" fillId="2" borderId="17" xfId="0" applyFont="1" applyFill="1" applyBorder="1" applyAlignment="1">
      <alignment horizontal="center" textRotation="90"/>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5" fillId="2" borderId="24" xfId="0" applyFont="1" applyFill="1" applyBorder="1" applyAlignment="1">
      <alignment horizontal="center" textRotation="90"/>
    </xf>
    <xf numFmtId="0" fontId="0" fillId="2" borderId="3" xfId="0" applyFill="1" applyBorder="1" applyAlignment="1">
      <alignment horizontal="center" textRotation="90"/>
    </xf>
    <xf numFmtId="0" fontId="0" fillId="2" borderId="7" xfId="0" applyFill="1" applyBorder="1" applyAlignment="1">
      <alignment horizontal="center" textRotation="90"/>
    </xf>
    <xf numFmtId="0" fontId="0" fillId="2" borderId="24" xfId="0" applyFill="1" applyBorder="1" applyAlignment="1">
      <alignment horizontal="center" textRotation="90"/>
    </xf>
    <xf numFmtId="0" fontId="0" fillId="2" borderId="17" xfId="0" applyFill="1" applyBorder="1" applyAlignment="1">
      <alignment horizontal="center" textRotation="90"/>
    </xf>
    <xf numFmtId="0" fontId="11" fillId="2" borderId="9" xfId="0" applyFont="1" applyFill="1" applyBorder="1" applyAlignment="1">
      <alignment horizontal="center"/>
    </xf>
    <xf numFmtId="0" fontId="11" fillId="2" borderId="10" xfId="0" applyFont="1" applyFill="1" applyBorder="1" applyAlignment="1">
      <alignment horizontal="center"/>
    </xf>
    <xf numFmtId="0" fontId="11" fillId="2" borderId="13" xfId="0" applyFont="1" applyFill="1" applyBorder="1" applyAlignment="1">
      <alignment horizontal="center"/>
    </xf>
    <xf numFmtId="0" fontId="5" fillId="2" borderId="9" xfId="0" applyFont="1" applyFill="1" applyBorder="1" applyAlignment="1">
      <alignment horizontal="center"/>
    </xf>
    <xf numFmtId="0" fontId="5" fillId="2" borderId="13" xfId="0" applyFont="1" applyFill="1" applyBorder="1" applyAlignment="1">
      <alignment horizontal="center"/>
    </xf>
    <xf numFmtId="0" fontId="5" fillId="2" borderId="10" xfId="0" applyFont="1" applyFill="1" applyBorder="1" applyAlignment="1">
      <alignment horizontal="center"/>
    </xf>
    <xf numFmtId="3" fontId="5" fillId="2" borderId="9" xfId="0" applyNumberFormat="1" applyFont="1" applyFill="1" applyBorder="1" applyAlignment="1">
      <alignment horizontal="center"/>
    </xf>
    <xf numFmtId="3" fontId="5" fillId="2" borderId="10" xfId="0" applyNumberFormat="1" applyFont="1" applyFill="1" applyBorder="1" applyAlignment="1">
      <alignment horizontal="center"/>
    </xf>
    <xf numFmtId="3" fontId="5" fillId="2" borderId="13" xfId="0" applyNumberFormat="1" applyFont="1" applyFill="1" applyBorder="1" applyAlignment="1">
      <alignment horizontal="center"/>
    </xf>
  </cellXfs>
  <cellStyles count="20">
    <cellStyle name="Comma" xfId="9" builtinId="3"/>
    <cellStyle name="Comma 2" xfId="10" xr:uid="{00000000-0005-0000-0000-000001000000}"/>
    <cellStyle name="Comma 2 2" xfId="14" xr:uid="{00000000-0005-0000-0000-000002000000}"/>
    <cellStyle name="Comma 3" xfId="13" xr:uid="{00000000-0005-0000-0000-000003000000}"/>
    <cellStyle name="Currency" xfId="1" builtinId="4"/>
    <cellStyle name="Currency 2" xfId="11" xr:uid="{00000000-0005-0000-0000-000005000000}"/>
    <cellStyle name="Currency 2 2" xfId="17" xr:uid="{00000000-0005-0000-0000-000006000000}"/>
    <cellStyle name="Currency 2 3" xfId="16" xr:uid="{00000000-0005-0000-0000-000007000000}"/>
    <cellStyle name="Currency 3" xfId="18" xr:uid="{00000000-0005-0000-0000-000008000000}"/>
    <cellStyle name="Currency 4" xfId="15" xr:uid="{00000000-0005-0000-0000-000009000000}"/>
    <cellStyle name="Hyperlink" xfId="8" builtinId="8"/>
    <cellStyle name="Normal" xfId="0" builtinId="0"/>
    <cellStyle name="Normal 2" xfId="4" xr:uid="{00000000-0005-0000-0000-00000C000000}"/>
    <cellStyle name="Normal 3" xfId="2" xr:uid="{00000000-0005-0000-0000-00000D000000}"/>
    <cellStyle name="Normal 4" xfId="5" xr:uid="{00000000-0005-0000-0000-00000E000000}"/>
    <cellStyle name="Normal 5" xfId="6" xr:uid="{00000000-0005-0000-0000-00000F000000}"/>
    <cellStyle name="Normal 6" xfId="12" xr:uid="{00000000-0005-0000-0000-000010000000}"/>
    <cellStyle name="Normal 7" xfId="19" xr:uid="{B94987E8-CA83-4065-B24F-17BEA91EB291}"/>
    <cellStyle name="Normal_Unit Price Averages Apr 20031" xfId="3" xr:uid="{00000000-0005-0000-0000-000011000000}"/>
    <cellStyle name="Output 2" xfId="7" xr:uid="{00000000-0005-0000-0000-000012000000}"/>
  </cellStyles>
  <dxfs count="4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21" Type="http://schemas.openxmlformats.org/officeDocument/2006/relationships/externalLink" Target="externalLinks/externalLink6.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u="sng"/>
            </a:pPr>
            <a:r>
              <a:rPr lang="en-US" sz="1400" b="1" i="0" u="sng" strike="noStrike" baseline="0">
                <a:effectLst/>
              </a:rPr>
              <a:t>ACP PrIce: </a:t>
            </a:r>
            <a:r>
              <a:rPr lang="en-US" sz="1400" u="sng"/>
              <a:t>Weighted Average of the three  Low bids</a:t>
            </a:r>
          </a:p>
        </c:rich>
      </c:tx>
      <c:layout>
        <c:manualLayout>
          <c:xMode val="edge"/>
          <c:yMode val="edge"/>
          <c:x val="0.17332566966402366"/>
          <c:y val="2.7833646160217457E-2"/>
        </c:manualLayout>
      </c:layout>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dLbl>
          <c:idx val="0"/>
          <c:numFmt formatCode="#,##0" sourceLinked="0"/>
          <c:spPr/>
          <c:txPr>
            <a:bodyPr/>
            <a:lstStyle/>
            <a:p>
              <a:pPr>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
        <c:idx val="17"/>
        <c:marker>
          <c:symbol val="none"/>
        </c:marker>
      </c:pivotFmt>
      <c:pivotFmt>
        <c:idx val="18"/>
        <c:marker>
          <c:symbol val="none"/>
        </c:marker>
      </c:pivotFmt>
      <c:pivotFmt>
        <c:idx val="19"/>
        <c:marker>
          <c:symbol val="none"/>
        </c:marker>
      </c:pivotFmt>
      <c:pivotFmt>
        <c:idx val="20"/>
        <c:marker>
          <c:symbol val="none"/>
        </c:marker>
      </c:pivotFmt>
      <c:pivotFmt>
        <c:idx val="21"/>
        <c:marker>
          <c:symbol val="none"/>
        </c:marker>
      </c:pivotFmt>
      <c:pivotFmt>
        <c:idx val="22"/>
        <c:marker>
          <c:symbol val="none"/>
        </c:marker>
      </c:pivotFmt>
      <c:pivotFmt>
        <c:idx val="23"/>
        <c:marker>
          <c:symbol val="none"/>
        </c:marker>
      </c:pivotFmt>
      <c:pivotFmt>
        <c:idx val="24"/>
      </c:pivotFmt>
      <c:pivotFmt>
        <c:idx val="25"/>
      </c:pivotFmt>
      <c:pivotFmt>
        <c:idx val="26"/>
        <c:marker>
          <c:symbol val="none"/>
        </c:marker>
      </c:pivotFmt>
      <c:pivotFmt>
        <c:idx val="27"/>
        <c:marker>
          <c:symbol val="none"/>
        </c:marker>
      </c:pivotFmt>
      <c:pivotFmt>
        <c:idx val="28"/>
        <c:marker>
          <c:symbol val="none"/>
        </c:marker>
      </c:pivotFmt>
      <c:pivotFmt>
        <c:idx val="29"/>
        <c:marker>
          <c:symbol val="none"/>
        </c:marker>
      </c:pivotFmt>
      <c:pivotFmt>
        <c:idx val="30"/>
        <c:marker>
          <c:symbol val="none"/>
        </c:marker>
      </c:pivotFmt>
      <c:pivotFmt>
        <c:idx val="31"/>
        <c:marker>
          <c:symbol val="none"/>
        </c:marker>
      </c:pivotFmt>
      <c:pivotFmt>
        <c:idx val="32"/>
        <c:marker>
          <c:symbol val="none"/>
        </c:marker>
      </c:pivotFmt>
      <c:pivotFmt>
        <c:idx val="33"/>
        <c:marker>
          <c:symbol val="none"/>
        </c:marker>
      </c:pivotFmt>
      <c:pivotFmt>
        <c:idx val="34"/>
        <c:marker>
          <c:symbol val="none"/>
        </c:marker>
      </c:pivotFmt>
      <c:pivotFmt>
        <c:idx val="35"/>
        <c:marker>
          <c:symbol val="none"/>
        </c:marker>
      </c:pivotFmt>
      <c:pivotFmt>
        <c:idx val="36"/>
        <c:marker>
          <c:symbol val="none"/>
        </c:marker>
      </c:pivotFmt>
      <c:pivotFmt>
        <c:idx val="37"/>
        <c:marker>
          <c:symbol val="none"/>
        </c:marker>
      </c:pivotFmt>
      <c:pivotFmt>
        <c:idx val="38"/>
        <c:marker>
          <c:symbol val="none"/>
        </c:marker>
      </c:pivotFmt>
      <c:pivotFmt>
        <c:idx val="39"/>
        <c:marker>
          <c:symbol val="none"/>
        </c:marker>
      </c:pivotFmt>
      <c:pivotFmt>
        <c:idx val="40"/>
        <c:marker>
          <c:symbol val="none"/>
        </c:marker>
      </c:pivotFmt>
      <c:pivotFmt>
        <c:idx val="41"/>
        <c:spPr>
          <a:ln>
            <a:solidFill>
              <a:srgbClr val="FFFF00"/>
            </a:solidFill>
          </a:ln>
        </c:spPr>
        <c:marker>
          <c:symbol val="none"/>
        </c:marker>
      </c:pivotFmt>
      <c:pivotFmt>
        <c:idx val="42"/>
        <c:marker>
          <c:symbol val="none"/>
        </c:marker>
      </c:pivotFmt>
      <c:pivotFmt>
        <c:idx val="43"/>
        <c:marker>
          <c:symbol val="none"/>
        </c:marker>
      </c:pivotFmt>
      <c:pivotFmt>
        <c:idx val="44"/>
        <c:marker>
          <c:symbol val="none"/>
        </c:marker>
      </c:pivotFmt>
      <c:pivotFmt>
        <c:idx val="45"/>
        <c:marker>
          <c:symbol val="none"/>
        </c:marker>
      </c:pivotFmt>
      <c:pivotFmt>
        <c:idx val="46"/>
        <c:marker>
          <c:symbol val="none"/>
        </c:marker>
      </c:pivotFmt>
      <c:pivotFmt>
        <c:idx val="47"/>
        <c:marker>
          <c:symbol val="none"/>
        </c:marker>
      </c:pivotFmt>
      <c:pivotFmt>
        <c:idx val="48"/>
        <c:marker>
          <c:symbol val="none"/>
        </c:marker>
      </c:pivotFmt>
      <c:pivotFmt>
        <c:idx val="49"/>
        <c:marker>
          <c:symbol val="none"/>
        </c:marker>
      </c:pivotFmt>
      <c:pivotFmt>
        <c:idx val="50"/>
        <c:marker>
          <c:symbol val="none"/>
        </c:marker>
      </c:pivotFmt>
      <c:pivotFmt>
        <c:idx val="51"/>
        <c:marker>
          <c:symbol val="none"/>
        </c:marker>
      </c:pivotFmt>
      <c:pivotFmt>
        <c:idx val="52"/>
        <c:marker>
          <c:symbol val="none"/>
        </c:marker>
      </c:pivotFmt>
      <c:pivotFmt>
        <c:idx val="53"/>
        <c:marker>
          <c:symbol val="none"/>
        </c:marker>
      </c:pivotFmt>
      <c:pivotFmt>
        <c:idx val="54"/>
        <c:marker>
          <c:symbol val="none"/>
        </c:marker>
      </c:pivotFmt>
      <c:pivotFmt>
        <c:idx val="55"/>
        <c:marker>
          <c:symbol val="none"/>
        </c:marker>
      </c:pivotFmt>
      <c:pivotFmt>
        <c:idx val="56"/>
        <c:marker>
          <c:symbol val="none"/>
        </c:marker>
      </c:pivotFmt>
      <c:pivotFmt>
        <c:idx val="57"/>
        <c:marker>
          <c:symbol val="none"/>
        </c:marker>
      </c:pivotFmt>
      <c:pivotFmt>
        <c:idx val="58"/>
        <c:marker>
          <c:symbol val="none"/>
        </c:marker>
      </c:pivotFmt>
      <c:pivotFmt>
        <c:idx val="59"/>
        <c:marker>
          <c:symbol val="none"/>
        </c:marker>
      </c:pivotFmt>
      <c:pivotFmt>
        <c:idx val="60"/>
        <c:marker>
          <c:symbol val="none"/>
        </c:marker>
      </c:pivotFmt>
      <c:pivotFmt>
        <c:idx val="61"/>
        <c:marker>
          <c:symbol val="none"/>
        </c:marker>
      </c:pivotFmt>
      <c:pivotFmt>
        <c:idx val="62"/>
        <c:marker>
          <c:symbol val="none"/>
        </c:marker>
      </c:pivotFmt>
      <c:pivotFmt>
        <c:idx val="63"/>
        <c:marker>
          <c:symbol val="none"/>
        </c:marker>
      </c:pivotFmt>
      <c:pivotFmt>
        <c:idx val="64"/>
        <c:marker>
          <c:symbol val="none"/>
        </c:marker>
      </c:pivotFmt>
      <c:pivotFmt>
        <c:idx val="65"/>
        <c:marker>
          <c:symbol val="none"/>
        </c:marker>
      </c:pivotFmt>
      <c:pivotFmt>
        <c:idx val="66"/>
        <c:marker>
          <c:symbol val="none"/>
        </c:marker>
      </c:pivotFmt>
      <c:pivotFmt>
        <c:idx val="67"/>
        <c:marker>
          <c:symbol val="none"/>
        </c:marker>
      </c:pivotFmt>
      <c:pivotFmt>
        <c:idx val="68"/>
        <c:marker>
          <c:symbol val="none"/>
        </c:marker>
      </c:pivotFmt>
      <c:pivotFmt>
        <c:idx val="69"/>
        <c:marker>
          <c:symbol val="none"/>
        </c:marker>
      </c:pivotFmt>
      <c:pivotFmt>
        <c:idx val="70"/>
        <c:marker>
          <c:symbol val="none"/>
        </c:marker>
      </c:pivotFmt>
      <c:pivotFmt>
        <c:idx val="71"/>
        <c:marker>
          <c:symbol val="none"/>
        </c:marker>
      </c:pivotFmt>
      <c:pivotFmt>
        <c:idx val="72"/>
        <c:marker>
          <c:symbol val="none"/>
        </c:marker>
      </c:pivotFmt>
      <c:pivotFmt>
        <c:idx val="73"/>
        <c:marker>
          <c:symbol val="none"/>
        </c:marker>
      </c:pivotFmt>
      <c:pivotFmt>
        <c:idx val="74"/>
        <c:marker>
          <c:symbol val="none"/>
        </c:marker>
      </c:pivotFmt>
      <c:pivotFmt>
        <c:idx val="75"/>
        <c:marker>
          <c:symbol val="none"/>
        </c:marker>
      </c:pivotFmt>
      <c:pivotFmt>
        <c:idx val="76"/>
        <c:marker>
          <c:symbol val="none"/>
        </c:marker>
      </c:pivotFmt>
      <c:pivotFmt>
        <c:idx val="77"/>
        <c:marker>
          <c:symbol val="none"/>
        </c:marker>
        <c:dLbl>
          <c:idx val="0"/>
          <c:numFmt formatCode="0%" sourceLinked="0"/>
          <c:spPr/>
          <c:txPr>
            <a:bodyPr/>
            <a:lstStyle/>
            <a:p>
              <a:pPr>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78"/>
        <c:marker>
          <c:symbol val="none"/>
        </c:marker>
      </c:pivotFmt>
      <c:pivotFmt>
        <c:idx val="79"/>
        <c:marker>
          <c:symbol val="none"/>
        </c:marker>
      </c:pivotFmt>
      <c:pivotFmt>
        <c:idx val="80"/>
        <c:marker>
          <c:symbol val="none"/>
        </c:marker>
      </c:pivotFmt>
      <c:pivotFmt>
        <c:idx val="81"/>
        <c:marker>
          <c:symbol val="none"/>
        </c:marker>
      </c:pivotFmt>
      <c:pivotFmt>
        <c:idx val="82"/>
        <c:marker>
          <c:symbol val="none"/>
        </c:marker>
      </c:pivotFmt>
      <c:pivotFmt>
        <c:idx val="83"/>
        <c:marker>
          <c:symbol val="none"/>
        </c:marker>
      </c:pivotFmt>
      <c:pivotFmt>
        <c:idx val="84"/>
        <c:marker>
          <c:symbol val="none"/>
        </c:marker>
      </c:pivotFmt>
      <c:pivotFmt>
        <c:idx val="85"/>
        <c:marker>
          <c:symbol val="none"/>
        </c:marker>
      </c:pivotFmt>
      <c:pivotFmt>
        <c:idx val="86"/>
        <c:marker>
          <c:symbol val="none"/>
        </c:marker>
        <c:dLbl>
          <c:idx val="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7"/>
        <c:marker>
          <c:symbol val="none"/>
        </c:marker>
        <c:dLbl>
          <c:idx val="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8"/>
        <c:marker>
          <c:symbol val="none"/>
        </c:marker>
      </c:pivotFmt>
      <c:pivotFmt>
        <c:idx val="89"/>
        <c:marker>
          <c:symbol val="none"/>
        </c:marker>
      </c:pivotFmt>
      <c:pivotFmt>
        <c:idx val="90"/>
        <c:marker>
          <c:symbol val="none"/>
        </c:marker>
      </c:pivotFmt>
      <c:pivotFmt>
        <c:idx val="91"/>
        <c:marker>
          <c:symbol val="none"/>
        </c:marker>
      </c:pivotFmt>
      <c:pivotFmt>
        <c:idx val="92"/>
        <c:marker>
          <c:symbol val="none"/>
        </c:marker>
      </c:pivotFmt>
      <c:pivotFmt>
        <c:idx val="93"/>
        <c:marker>
          <c:symbol val="none"/>
        </c:marker>
      </c:pivotFmt>
      <c:pivotFmt>
        <c:idx val="94"/>
        <c:marker>
          <c:symbol val="none"/>
        </c:marker>
      </c:pivotFmt>
      <c:pivotFmt>
        <c:idx val="95"/>
        <c:marker>
          <c:symbol val="none"/>
        </c:marker>
      </c:pivotFmt>
      <c:pivotFmt>
        <c:idx val="96"/>
        <c:marker>
          <c:symbol val="none"/>
        </c:marker>
      </c:pivotFmt>
      <c:pivotFmt>
        <c:idx val="97"/>
        <c:marker>
          <c:symbol val="none"/>
        </c:marker>
      </c:pivotFmt>
      <c:pivotFmt>
        <c:idx val="98"/>
        <c:marker>
          <c:symbol val="none"/>
        </c:marker>
      </c:pivotFmt>
      <c:pivotFmt>
        <c:idx val="99"/>
        <c:marker>
          <c:symbol val="none"/>
        </c:marker>
      </c:pivotFmt>
      <c:pivotFmt>
        <c:idx val="100"/>
        <c:marker>
          <c:symbol val="none"/>
        </c:marker>
      </c:pivotFmt>
      <c:pivotFmt>
        <c:idx val="101"/>
        <c:marker>
          <c:symbol val="none"/>
        </c:marker>
      </c:pivotFmt>
      <c:pivotFmt>
        <c:idx val="102"/>
        <c:marker>
          <c:symbol val="none"/>
        </c:marker>
      </c:pivotFmt>
      <c:pivotFmt>
        <c:idx val="103"/>
        <c:marker>
          <c:symbol val="none"/>
        </c:marker>
      </c:pivotFmt>
      <c:pivotFmt>
        <c:idx val="104"/>
        <c:marker>
          <c:symbol val="none"/>
        </c:marker>
      </c:pivotFmt>
      <c:pivotFmt>
        <c:idx val="105"/>
        <c:marker>
          <c:symbol val="none"/>
        </c:marker>
      </c:pivotFmt>
      <c:pivotFmt>
        <c:idx val="106"/>
        <c:marker>
          <c:symbol val="none"/>
        </c:marker>
      </c:pivotFmt>
      <c:pivotFmt>
        <c:idx val="107"/>
        <c:marker>
          <c:symbol val="none"/>
        </c:marker>
      </c:pivotFmt>
      <c:pivotFmt>
        <c:idx val="108"/>
        <c:marker>
          <c:symbol val="none"/>
        </c:marker>
      </c:pivotFmt>
      <c:pivotFmt>
        <c:idx val="109"/>
        <c:marker>
          <c:symbol val="none"/>
        </c:marker>
      </c:pivotFmt>
      <c:pivotFmt>
        <c:idx val="110"/>
      </c:pivotFmt>
      <c:pivotFmt>
        <c:idx val="111"/>
      </c:pivotFmt>
      <c:pivotFmt>
        <c:idx val="112"/>
      </c:pivotFmt>
      <c:pivotFmt>
        <c:idx val="113"/>
      </c:pivotFmt>
      <c:pivotFmt>
        <c:idx val="114"/>
      </c:pivotFmt>
      <c:pivotFmt>
        <c:idx val="115"/>
      </c:pivotFmt>
      <c:pivotFmt>
        <c:idx val="116"/>
      </c:pivotFmt>
      <c:pivotFmt>
        <c:idx val="117"/>
      </c:pivotFmt>
      <c:pivotFmt>
        <c:idx val="118"/>
      </c:pivotFmt>
      <c:pivotFmt>
        <c:idx val="119"/>
      </c:pivotFmt>
      <c:pivotFmt>
        <c:idx val="120"/>
      </c:pivotFmt>
      <c:pivotFmt>
        <c:idx val="121"/>
      </c:pivotFmt>
      <c:pivotFmt>
        <c:idx val="122"/>
      </c:pivotFmt>
      <c:pivotFmt>
        <c:idx val="123"/>
      </c:pivotFmt>
      <c:pivotFmt>
        <c:idx val="124"/>
      </c:pivotFmt>
      <c:pivotFmt>
        <c:idx val="125"/>
      </c:pivotFmt>
      <c:pivotFmt>
        <c:idx val="126"/>
      </c:pivotFmt>
      <c:pivotFmt>
        <c:idx val="127"/>
      </c:pivotFmt>
      <c:pivotFmt>
        <c:idx val="128"/>
      </c:pivotFmt>
      <c:pivotFmt>
        <c:idx val="129"/>
      </c:pivotFmt>
      <c:pivotFmt>
        <c:idx val="130"/>
      </c:pivotFmt>
      <c:pivotFmt>
        <c:idx val="131"/>
      </c:pivotFmt>
      <c:pivotFmt>
        <c:idx val="132"/>
      </c:pivotFmt>
      <c:pivotFmt>
        <c:idx val="133"/>
      </c:pivotFmt>
      <c:pivotFmt>
        <c:idx val="134"/>
      </c:pivotFmt>
      <c:pivotFmt>
        <c:idx val="135"/>
      </c:pivotFmt>
      <c:pivotFmt>
        <c:idx val="136"/>
      </c:pivotFmt>
      <c:pivotFmt>
        <c:idx val="137"/>
      </c:pivotFmt>
      <c:pivotFmt>
        <c:idx val="138"/>
      </c:pivotFmt>
      <c:pivotFmt>
        <c:idx val="139"/>
      </c:pivotFmt>
      <c:pivotFmt>
        <c:idx val="140"/>
      </c:pivotFmt>
      <c:pivotFmt>
        <c:idx val="141"/>
      </c:pivotFmt>
      <c:pivotFmt>
        <c:idx val="142"/>
      </c:pivotFmt>
      <c:pivotFmt>
        <c:idx val="143"/>
      </c:pivotFmt>
      <c:pivotFmt>
        <c:idx val="144"/>
      </c:pivotFmt>
      <c:pivotFmt>
        <c:idx val="145"/>
      </c:pivotFmt>
      <c:pivotFmt>
        <c:idx val="146"/>
      </c:pivotFmt>
      <c:pivotFmt>
        <c:idx val="147"/>
      </c:pivotFmt>
      <c:pivotFmt>
        <c:idx val="148"/>
      </c:pivotFmt>
      <c:pivotFmt>
        <c:idx val="149"/>
      </c:pivotFmt>
      <c:pivotFmt>
        <c:idx val="150"/>
      </c:pivotFmt>
    </c:pivotFmts>
    <c:plotArea>
      <c:layout>
        <c:manualLayout>
          <c:layoutTarget val="inner"/>
          <c:xMode val="edge"/>
          <c:yMode val="edge"/>
          <c:x val="4.7343021674371932E-2"/>
          <c:y val="0.11553308148731536"/>
          <c:w val="0.95092625698624389"/>
          <c:h val="0.76586813458188441"/>
        </c:manualLayout>
      </c:layout>
      <c:lineChart>
        <c:grouping val="standard"/>
        <c:varyColors val="0"/>
        <c:ser>
          <c:idx val="0"/>
          <c:order val="0"/>
          <c:spPr>
            <a:ln>
              <a:solidFill>
                <a:srgbClr val="00B050"/>
              </a:solidFill>
            </a:ln>
          </c:spPr>
          <c:marker>
            <c:spPr>
              <a:solidFill>
                <a:srgbClr val="002060"/>
              </a:solidFill>
            </c:spPr>
          </c:marker>
          <c:dLbls>
            <c:dLbl>
              <c:idx val="10"/>
              <c:numFmt formatCode="&quot;$&quot;#,##0" sourceLinked="0"/>
              <c:spPr/>
              <c:txPr>
                <a:bodyPr/>
                <a:lstStyle/>
                <a:p>
                  <a:pPr>
                    <a:defRPr sz="1200" b="1">
                      <a:solidFill>
                        <a:srgbClr val="FF0000"/>
                      </a:solidFill>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0-93E5-4EF9-93C5-E7D645490AFA}"/>
                </c:ext>
              </c:extLst>
            </c:dLbl>
            <c:numFmt formatCode="&quot;$&quot;#,##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'READ ME'!$I$9:$I$17</c:f>
              <c:strCache>
                <c:ptCount val="9"/>
                <c:pt idx="0">
                  <c:v>2016 Qtr1</c:v>
                </c:pt>
                <c:pt idx="1">
                  <c:v>2016 Qtr2</c:v>
                </c:pt>
                <c:pt idx="2">
                  <c:v>2016 Qtr3</c:v>
                </c:pt>
                <c:pt idx="3">
                  <c:v>2016 Qtr4</c:v>
                </c:pt>
                <c:pt idx="4">
                  <c:v>2017 Qtr1</c:v>
                </c:pt>
                <c:pt idx="5">
                  <c:v>2017 Qtr2</c:v>
                </c:pt>
                <c:pt idx="6">
                  <c:v>2017 Qtr3</c:v>
                </c:pt>
                <c:pt idx="7">
                  <c:v>2017 Qtr4 </c:v>
                </c:pt>
                <c:pt idx="8">
                  <c:v>2018 Qtr1</c:v>
                </c:pt>
              </c:strCache>
            </c:strRef>
          </c:cat>
          <c:val>
            <c:numRef>
              <c:f>'READ ME'!$K$9:$K$17</c:f>
              <c:numCache>
                <c:formatCode>_("$"* #,##0.00_);_("$"* \(#,##0.00\);_("$"* "-"??_);_(@_)</c:formatCode>
                <c:ptCount val="9"/>
                <c:pt idx="0">
                  <c:v>65.701926349249874</c:v>
                </c:pt>
                <c:pt idx="1">
                  <c:v>71.068428850350287</c:v>
                </c:pt>
                <c:pt idx="2">
                  <c:v>52.007190002687452</c:v>
                </c:pt>
                <c:pt idx="3">
                  <c:v>66.048492717137208</c:v>
                </c:pt>
                <c:pt idx="4">
                  <c:v>61.538662947016725</c:v>
                </c:pt>
                <c:pt idx="5">
                  <c:v>71.5</c:v>
                </c:pt>
                <c:pt idx="6">
                  <c:v>68.989999999999995</c:v>
                </c:pt>
                <c:pt idx="7">
                  <c:v>69.317619910663453</c:v>
                </c:pt>
                <c:pt idx="8" formatCode="General">
                  <c:v>70.62</c:v>
                </c:pt>
              </c:numCache>
            </c:numRef>
          </c:val>
          <c:smooth val="0"/>
          <c:extLst>
            <c:ext xmlns:c16="http://schemas.microsoft.com/office/drawing/2014/chart" uri="{C3380CC4-5D6E-409C-BE32-E72D297353CC}">
              <c16:uniqueId val="{00000001-B486-4F29-A37F-19A967B9F995}"/>
            </c:ext>
          </c:extLst>
        </c:ser>
        <c:dLbls>
          <c:showLegendKey val="0"/>
          <c:showVal val="0"/>
          <c:showCatName val="0"/>
          <c:showSerName val="0"/>
          <c:showPercent val="0"/>
          <c:showBubbleSize val="0"/>
        </c:dLbls>
        <c:marker val="1"/>
        <c:smooth val="0"/>
        <c:axId val="65815680"/>
        <c:axId val="65817216"/>
      </c:lineChart>
      <c:catAx>
        <c:axId val="65815680"/>
        <c:scaling>
          <c:orientation val="minMax"/>
        </c:scaling>
        <c:delete val="0"/>
        <c:axPos val="b"/>
        <c:numFmt formatCode="General" sourceLinked="0"/>
        <c:majorTickMark val="out"/>
        <c:minorTickMark val="none"/>
        <c:tickLblPos val="nextTo"/>
        <c:txPr>
          <a:bodyPr rot="-2700000" vert="horz"/>
          <a:lstStyle/>
          <a:p>
            <a:pPr>
              <a:defRPr sz="1100"/>
            </a:pPr>
            <a:endParaRPr lang="en-US"/>
          </a:p>
        </c:txPr>
        <c:crossAx val="65817216"/>
        <c:crosses val="autoZero"/>
        <c:auto val="1"/>
        <c:lblAlgn val="ctr"/>
        <c:lblOffset val="100"/>
        <c:noMultiLvlLbl val="0"/>
      </c:catAx>
      <c:valAx>
        <c:axId val="65817216"/>
        <c:scaling>
          <c:orientation val="minMax"/>
          <c:min val="20"/>
        </c:scaling>
        <c:delete val="0"/>
        <c:axPos val="l"/>
        <c:majorGridlines/>
        <c:numFmt formatCode="_(&quot;$&quot;* #,##0_);_(&quot;$&quot;* \(#,##0\);_(&quot;$&quot;* &quot;-&quot;_);_(@_)" sourceLinked="0"/>
        <c:majorTickMark val="out"/>
        <c:minorTickMark val="none"/>
        <c:tickLblPos val="nextTo"/>
        <c:txPr>
          <a:bodyPr/>
          <a:lstStyle/>
          <a:p>
            <a:pPr>
              <a:defRPr sz="1100"/>
            </a:pPr>
            <a:endParaRPr lang="en-US"/>
          </a:p>
        </c:txPr>
        <c:crossAx val="65815680"/>
        <c:crosses val="autoZero"/>
        <c:crossBetween val="between"/>
      </c:valAx>
    </c:plotArea>
    <c:plotVisOnly val="1"/>
    <c:dispBlanksAs val="gap"/>
    <c:showDLblsOverMax val="0"/>
  </c:chart>
  <c:printSettings>
    <c:headerFooter/>
    <c:pageMargins b="0.75" l="0.7" r="0.7" t="0.75" header="0.3" footer="0.3"/>
    <c:pageSetup/>
  </c:printSettings>
  <c:extLs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108856</xdr:colOff>
      <xdr:row>1</xdr:row>
      <xdr:rowOff>13607</xdr:rowOff>
    </xdr:from>
    <xdr:to>
      <xdr:col>4</xdr:col>
      <xdr:colOff>476249</xdr:colOff>
      <xdr:row>1</xdr:row>
      <xdr:rowOff>966107</xdr:rowOff>
    </xdr:to>
    <xdr:pic>
      <xdr:nvPicPr>
        <xdr:cNvPr id="3" name="Picture 2" descr="C:\Users\colleen.ma\AppData\Local\Microsoft\Windows\INetCache\Content.Outlook\JXVBCH6B\Alberta logo.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85" y="163286"/>
          <a:ext cx="3020785" cy="9525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87086</xdr:rowOff>
    </xdr:from>
    <xdr:to>
      <xdr:col>6</xdr:col>
      <xdr:colOff>1371600</xdr:colOff>
      <xdr:row>22</xdr:row>
      <xdr:rowOff>141514</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uedmfw03\shared\Tender%20Administration\Unit%20Price%20Averages\Current\3low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2%20General\6%20Construction\4%20Cost%20Reports\3%20Bridge%20Construction%20Bid%20Items\2021bcbi.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PE/TSB/Bridge/2%20General/6%20Construction/3%20Cost%20Summaries/3%20Bridge%20Construction%20Bid%20Items/2022bc.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PE/TSB/Bridge/2%20General/6%20Construction/3%20Cost%20Summaries/3%20Bridge%20Construction%20Bid%20Items/2016bc.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2%20General\6%20Construction\4%20Cost%20Reports\4%20Bridge%20Rehabilitation%20Bid%20Items\2020brbi.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2%20General\6%20Construction\4%20Cost%20Reports\4%20Bridge%20Rehabilitation%20Bid%20Items\2021brbi.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PE/TSB/Bridge/2%20General/6%20Construction/3%20Cost%20Summaries/4%20Bridge%20Rehabilitation%20Bid%20Items/2022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2%20General\6%20Construction\4%20Cost%20Reports\1%20Bridges\2020bc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20General\6%20Construction\4%20Cost%20Reports\1%20Bridges\2021bc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2%20General\6%20Construction\3%20Cost%20Summaries\1%20Bridges\2022b.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PE/TSB/Bridge/2%20General/6%20Construction/3%20Cost%20Summaries/1%20Bridges/2022b.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2%20General\6%20Construction\4%20Cost%20Reports\2%20Culverts\2020cc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2%20General\6%20Construction\4%20Cost%20Reports\2%20Culverts\2021cc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PE/TSB/Bridge/2%20General/6%20Construction/3%20Cost%20Summaries/2%20Culverts/2022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2%20General\6%20Construction\4%20Cost%20Reports\3%20Bridge%20Construction%20Bid%20Items\2020bcb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les"/>
      <sheetName val="Bid item dbase"/>
      <sheetName val="Report"/>
      <sheetName val="Print"/>
      <sheetName val="Module1"/>
      <sheetName val="2009 fr Jan 01-09 to Oct 23-09"/>
      <sheetName val="2010 fr Jan 01-09 to Oct 23-09"/>
      <sheetName val="Monthly averages"/>
      <sheetName val="Plots"/>
      <sheetName val="ACP"/>
      <sheetName val="GBC"/>
      <sheetName val="CCI"/>
    </sheetNames>
    <sheetDataSet>
      <sheetData sheetId="0"/>
      <sheetData sheetId="1"/>
      <sheetData sheetId="2">
        <row r="23">
          <cell r="J23" t="str">
            <v>A001</v>
          </cell>
        </row>
        <row r="24">
          <cell r="J24" t="str">
            <v>A018</v>
          </cell>
        </row>
        <row r="25">
          <cell r="J25" t="str">
            <v>A026</v>
          </cell>
        </row>
        <row r="26">
          <cell r="J26" t="str">
            <v>A028</v>
          </cell>
        </row>
        <row r="27">
          <cell r="J27" t="str">
            <v>A029</v>
          </cell>
        </row>
        <row r="28">
          <cell r="J28" t="str">
            <v>A040</v>
          </cell>
        </row>
        <row r="29">
          <cell r="J29" t="str">
            <v>A048</v>
          </cell>
        </row>
        <row r="30">
          <cell r="J30" t="str">
            <v>A049</v>
          </cell>
        </row>
        <row r="31">
          <cell r="J31" t="str">
            <v>A050</v>
          </cell>
        </row>
        <row r="32">
          <cell r="J32" t="str">
            <v>A051</v>
          </cell>
        </row>
        <row r="33">
          <cell r="J33" t="str">
            <v>A100</v>
          </cell>
        </row>
        <row r="34">
          <cell r="J34" t="str">
            <v>A345</v>
          </cell>
        </row>
        <row r="35">
          <cell r="J35" t="str">
            <v>A498</v>
          </cell>
        </row>
        <row r="36">
          <cell r="J36" t="str">
            <v>A499</v>
          </cell>
        </row>
        <row r="37">
          <cell r="J37" t="str">
            <v>A500</v>
          </cell>
        </row>
        <row r="38">
          <cell r="J38" t="str">
            <v>A501</v>
          </cell>
        </row>
        <row r="39">
          <cell r="J39" t="str">
            <v>A598</v>
          </cell>
        </row>
        <row r="40">
          <cell r="J40" t="str">
            <v>A599</v>
          </cell>
        </row>
        <row r="41">
          <cell r="J41" t="str">
            <v>A800</v>
          </cell>
        </row>
        <row r="42">
          <cell r="J42" t="str">
            <v>A805</v>
          </cell>
        </row>
        <row r="43">
          <cell r="J43" t="str">
            <v>B018</v>
          </cell>
        </row>
        <row r="44">
          <cell r="J44" t="str">
            <v>B020</v>
          </cell>
        </row>
        <row r="45">
          <cell r="J45" t="str">
            <v>B022</v>
          </cell>
        </row>
        <row r="46">
          <cell r="J46" t="str">
            <v>B026</v>
          </cell>
        </row>
        <row r="47">
          <cell r="J47" t="str">
            <v>B028</v>
          </cell>
        </row>
        <row r="48">
          <cell r="J48" t="str">
            <v>B029</v>
          </cell>
        </row>
        <row r="49">
          <cell r="J49" t="str">
            <v>B040</v>
          </cell>
        </row>
        <row r="50">
          <cell r="J50" t="str">
            <v>B048</v>
          </cell>
        </row>
        <row r="51">
          <cell r="J51" t="str">
            <v>B049</v>
          </cell>
        </row>
        <row r="52">
          <cell r="J52" t="str">
            <v>B100</v>
          </cell>
        </row>
        <row r="53">
          <cell r="J53" t="str">
            <v>B152</v>
          </cell>
        </row>
        <row r="54">
          <cell r="J54" t="str">
            <v>B153</v>
          </cell>
        </row>
        <row r="55">
          <cell r="J55" t="str">
            <v>B154</v>
          </cell>
        </row>
        <row r="56">
          <cell r="J56" t="str">
            <v>B155</v>
          </cell>
        </row>
        <row r="57">
          <cell r="J57" t="str">
            <v>B172</v>
          </cell>
        </row>
        <row r="58">
          <cell r="J58" t="str">
            <v>B173</v>
          </cell>
        </row>
        <row r="59">
          <cell r="J59" t="str">
            <v>B174</v>
          </cell>
        </row>
        <row r="60">
          <cell r="J60" t="str">
            <v>B175</v>
          </cell>
        </row>
        <row r="61">
          <cell r="J61" t="str">
            <v>B180</v>
          </cell>
        </row>
        <row r="62">
          <cell r="J62" t="str">
            <v>B181</v>
          </cell>
        </row>
        <row r="63">
          <cell r="J63" t="str">
            <v>B185</v>
          </cell>
        </row>
        <row r="64">
          <cell r="J64" t="str">
            <v>B280</v>
          </cell>
        </row>
        <row r="65">
          <cell r="J65" t="str">
            <v>B281</v>
          </cell>
        </row>
        <row r="66">
          <cell r="J66" t="str">
            <v>B282</v>
          </cell>
        </row>
        <row r="67">
          <cell r="J67" t="str">
            <v>B283</v>
          </cell>
        </row>
        <row r="68">
          <cell r="J68" t="str">
            <v>B315</v>
          </cell>
        </row>
        <row r="69">
          <cell r="J69" t="str">
            <v>B320</v>
          </cell>
        </row>
        <row r="70">
          <cell r="J70" t="str">
            <v>C002</v>
          </cell>
        </row>
        <row r="71">
          <cell r="J71" t="str">
            <v>C003</v>
          </cell>
        </row>
        <row r="72">
          <cell r="J72" t="str">
            <v>C004</v>
          </cell>
        </row>
        <row r="73">
          <cell r="J73" t="str">
            <v>C005</v>
          </cell>
        </row>
        <row r="74">
          <cell r="J74" t="str">
            <v>C006</v>
          </cell>
        </row>
        <row r="75">
          <cell r="J75" t="str">
            <v>C007</v>
          </cell>
        </row>
        <row r="76">
          <cell r="J76" t="str">
            <v>C008</v>
          </cell>
        </row>
        <row r="77">
          <cell r="J77" t="str">
            <v>C009</v>
          </cell>
        </row>
        <row r="78">
          <cell r="J78" t="str">
            <v>C010</v>
          </cell>
        </row>
        <row r="79">
          <cell r="J79" t="str">
            <v>C011</v>
          </cell>
        </row>
        <row r="80">
          <cell r="J80" t="str">
            <v>C012</v>
          </cell>
        </row>
        <row r="81">
          <cell r="J81" t="str">
            <v>C013</v>
          </cell>
        </row>
        <row r="82">
          <cell r="J82" t="str">
            <v>C014</v>
          </cell>
        </row>
        <row r="83">
          <cell r="J83" t="str">
            <v>C016</v>
          </cell>
        </row>
        <row r="84">
          <cell r="J84" t="str">
            <v>C020</v>
          </cell>
        </row>
        <row r="85">
          <cell r="J85" t="str">
            <v>C021</v>
          </cell>
        </row>
        <row r="86">
          <cell r="J86" t="str">
            <v>C025</v>
          </cell>
        </row>
        <row r="87">
          <cell r="J87" t="str">
            <v>C030</v>
          </cell>
        </row>
        <row r="88">
          <cell r="J88" t="str">
            <v>C050</v>
          </cell>
        </row>
        <row r="89">
          <cell r="J89" t="str">
            <v>C051</v>
          </cell>
        </row>
        <row r="90">
          <cell r="J90" t="str">
            <v>C055</v>
          </cell>
        </row>
        <row r="91">
          <cell r="J91" t="str">
            <v>C056</v>
          </cell>
        </row>
        <row r="92">
          <cell r="J92" t="str">
            <v>C057</v>
          </cell>
        </row>
        <row r="93">
          <cell r="J93" t="str">
            <v>C060</v>
          </cell>
        </row>
        <row r="94">
          <cell r="J94" t="str">
            <v>C062</v>
          </cell>
        </row>
        <row r="95">
          <cell r="J95" t="str">
            <v>C063</v>
          </cell>
        </row>
        <row r="96">
          <cell r="J96" t="str">
            <v>C064</v>
          </cell>
        </row>
        <row r="97">
          <cell r="J97" t="str">
            <v>C065</v>
          </cell>
        </row>
        <row r="98">
          <cell r="J98" t="str">
            <v>C069</v>
          </cell>
        </row>
        <row r="99">
          <cell r="J99" t="str">
            <v>C070</v>
          </cell>
        </row>
        <row r="100">
          <cell r="J100" t="str">
            <v>C080</v>
          </cell>
        </row>
        <row r="101">
          <cell r="J101" t="str">
            <v>C090</v>
          </cell>
        </row>
        <row r="102">
          <cell r="J102" t="str">
            <v>C091</v>
          </cell>
        </row>
        <row r="103">
          <cell r="J103" t="str">
            <v>C100</v>
          </cell>
        </row>
        <row r="104">
          <cell r="J104" t="str">
            <v>C102</v>
          </cell>
        </row>
        <row r="105">
          <cell r="J105" t="str">
            <v>C105</v>
          </cell>
        </row>
        <row r="106">
          <cell r="J106" t="str">
            <v>C106</v>
          </cell>
        </row>
        <row r="107">
          <cell r="J107" t="str">
            <v>C110</v>
          </cell>
        </row>
        <row r="108">
          <cell r="J108" t="str">
            <v>C120</v>
          </cell>
        </row>
        <row r="109">
          <cell r="J109" t="str">
            <v>C130</v>
          </cell>
        </row>
        <row r="110">
          <cell r="J110" t="str">
            <v>C140</v>
          </cell>
        </row>
        <row r="111">
          <cell r="J111" t="str">
            <v>C143</v>
          </cell>
        </row>
        <row r="112">
          <cell r="J112" t="str">
            <v>C145</v>
          </cell>
        </row>
        <row r="113">
          <cell r="J113" t="str">
            <v>C150</v>
          </cell>
        </row>
        <row r="114">
          <cell r="J114" t="str">
            <v>C160</v>
          </cell>
        </row>
        <row r="115">
          <cell r="J115" t="str">
            <v>C169</v>
          </cell>
        </row>
        <row r="116">
          <cell r="J116" t="str">
            <v>C170</v>
          </cell>
        </row>
        <row r="117">
          <cell r="J117" t="str">
            <v>C200</v>
          </cell>
        </row>
        <row r="118">
          <cell r="J118" t="str">
            <v>C225</v>
          </cell>
        </row>
        <row r="119">
          <cell r="J119" t="str">
            <v>C230</v>
          </cell>
        </row>
        <row r="120">
          <cell r="J120" t="str">
            <v>C232</v>
          </cell>
        </row>
        <row r="121">
          <cell r="J121" t="str">
            <v>C245</v>
          </cell>
        </row>
        <row r="122">
          <cell r="J122" t="str">
            <v>C248</v>
          </cell>
        </row>
        <row r="123">
          <cell r="J123" t="str">
            <v>C250</v>
          </cell>
        </row>
        <row r="124">
          <cell r="J124" t="str">
            <v>C254</v>
          </cell>
        </row>
        <row r="125">
          <cell r="J125" t="str">
            <v>C255</v>
          </cell>
        </row>
        <row r="126">
          <cell r="J126" t="str">
            <v>C260</v>
          </cell>
        </row>
        <row r="127">
          <cell r="J127" t="str">
            <v>C265</v>
          </cell>
        </row>
        <row r="128">
          <cell r="J128" t="str">
            <v>C280</v>
          </cell>
        </row>
        <row r="129">
          <cell r="J129" t="str">
            <v>C300</v>
          </cell>
        </row>
        <row r="130">
          <cell r="J130" t="str">
            <v>C325</v>
          </cell>
        </row>
        <row r="131">
          <cell r="J131" t="str">
            <v>D018</v>
          </cell>
        </row>
        <row r="132">
          <cell r="J132" t="str">
            <v>D020</v>
          </cell>
        </row>
        <row r="133">
          <cell r="J133" t="str">
            <v>D021</v>
          </cell>
        </row>
        <row r="134">
          <cell r="J134" t="str">
            <v>D022</v>
          </cell>
        </row>
        <row r="135">
          <cell r="J135" t="str">
            <v>D023</v>
          </cell>
        </row>
        <row r="136">
          <cell r="J136" t="str">
            <v>D026</v>
          </cell>
        </row>
        <row r="137">
          <cell r="J137" t="str">
            <v>D028</v>
          </cell>
        </row>
        <row r="138">
          <cell r="J138" t="str">
            <v>D029</v>
          </cell>
        </row>
        <row r="139">
          <cell r="J139" t="str">
            <v>D040</v>
          </cell>
        </row>
        <row r="140">
          <cell r="J140" t="str">
            <v>D041</v>
          </cell>
        </row>
        <row r="141">
          <cell r="J141" t="str">
            <v>D042</v>
          </cell>
        </row>
        <row r="142">
          <cell r="J142" t="str">
            <v>D048</v>
          </cell>
        </row>
        <row r="143">
          <cell r="J143" t="str">
            <v>D049</v>
          </cell>
        </row>
        <row r="144">
          <cell r="J144" t="str">
            <v>D052</v>
          </cell>
        </row>
        <row r="145">
          <cell r="J145" t="str">
            <v>D100</v>
          </cell>
        </row>
        <row r="146">
          <cell r="J146" t="str">
            <v>D105</v>
          </cell>
        </row>
        <row r="147">
          <cell r="J147" t="str">
            <v>D110</v>
          </cell>
        </row>
        <row r="148">
          <cell r="J148" t="str">
            <v>D120</v>
          </cell>
        </row>
        <row r="149">
          <cell r="J149" t="str">
            <v>D125</v>
          </cell>
        </row>
        <row r="150">
          <cell r="J150" t="str">
            <v>D130</v>
          </cell>
        </row>
        <row r="151">
          <cell r="J151" t="str">
            <v>D135</v>
          </cell>
        </row>
        <row r="152">
          <cell r="J152" t="str">
            <v>D140</v>
          </cell>
        </row>
        <row r="153">
          <cell r="J153" t="str">
            <v>D200</v>
          </cell>
        </row>
        <row r="154">
          <cell r="J154" t="str">
            <v>D235</v>
          </cell>
        </row>
        <row r="155">
          <cell r="J155" t="str">
            <v>D326</v>
          </cell>
        </row>
        <row r="156">
          <cell r="J156" t="str">
            <v>D327</v>
          </cell>
        </row>
        <row r="157">
          <cell r="J157" t="str">
            <v>D400</v>
          </cell>
        </row>
        <row r="158">
          <cell r="J158" t="str">
            <v>D405</v>
          </cell>
        </row>
        <row r="159">
          <cell r="J159" t="str">
            <v>D410</v>
          </cell>
        </row>
        <row r="160">
          <cell r="J160" t="str">
            <v>D415</v>
          </cell>
        </row>
        <row r="161">
          <cell r="J161" t="str">
            <v>D420</v>
          </cell>
        </row>
        <row r="162">
          <cell r="J162" t="str">
            <v>D425</v>
          </cell>
        </row>
        <row r="163">
          <cell r="J163" t="str">
            <v>D430</v>
          </cell>
        </row>
        <row r="164">
          <cell r="J164" t="str">
            <v>D431</v>
          </cell>
        </row>
        <row r="165">
          <cell r="J165" t="str">
            <v>D435</v>
          </cell>
        </row>
        <row r="166">
          <cell r="J166" t="str">
            <v>D437</v>
          </cell>
        </row>
        <row r="167">
          <cell r="J167" t="str">
            <v>D440</v>
          </cell>
        </row>
        <row r="168">
          <cell r="J168" t="str">
            <v>D445</v>
          </cell>
        </row>
        <row r="169">
          <cell r="J169" t="str">
            <v>D450</v>
          </cell>
        </row>
        <row r="170">
          <cell r="J170" t="str">
            <v>D455</v>
          </cell>
        </row>
        <row r="171">
          <cell r="J171" t="str">
            <v>D460</v>
          </cell>
        </row>
        <row r="172">
          <cell r="J172" t="str">
            <v>D465</v>
          </cell>
        </row>
        <row r="173">
          <cell r="J173" t="str">
            <v>D470</v>
          </cell>
        </row>
        <row r="174">
          <cell r="J174" t="str">
            <v>D475</v>
          </cell>
        </row>
        <row r="175">
          <cell r="J175" t="str">
            <v>D476</v>
          </cell>
        </row>
        <row r="176">
          <cell r="J176" t="str">
            <v>D480</v>
          </cell>
        </row>
        <row r="177">
          <cell r="J177" t="str">
            <v>D483</v>
          </cell>
        </row>
        <row r="178">
          <cell r="J178" t="str">
            <v>D490</v>
          </cell>
        </row>
        <row r="179">
          <cell r="J179" t="str">
            <v>D491</v>
          </cell>
        </row>
        <row r="180">
          <cell r="J180" t="str">
            <v>D492</v>
          </cell>
        </row>
        <row r="181">
          <cell r="J181" t="str">
            <v>D493</v>
          </cell>
        </row>
        <row r="182">
          <cell r="J182" t="str">
            <v>D494</v>
          </cell>
        </row>
        <row r="183">
          <cell r="J183" t="str">
            <v>D495</v>
          </cell>
        </row>
        <row r="184">
          <cell r="J184" t="str">
            <v>D498</v>
          </cell>
        </row>
        <row r="185">
          <cell r="J185" t="str">
            <v>D500</v>
          </cell>
        </row>
        <row r="186">
          <cell r="J186" t="str">
            <v>D505</v>
          </cell>
        </row>
        <row r="187">
          <cell r="J187" t="str">
            <v>D510</v>
          </cell>
        </row>
        <row r="188">
          <cell r="J188" t="str">
            <v>D515</v>
          </cell>
        </row>
        <row r="189">
          <cell r="J189" t="str">
            <v>D520</v>
          </cell>
        </row>
        <row r="190">
          <cell r="J190" t="str">
            <v>D525</v>
          </cell>
        </row>
        <row r="191">
          <cell r="J191" t="str">
            <v>D540</v>
          </cell>
        </row>
        <row r="192">
          <cell r="J192" t="str">
            <v>D545</v>
          </cell>
        </row>
        <row r="193">
          <cell r="J193" t="str">
            <v>D555</v>
          </cell>
        </row>
        <row r="194">
          <cell r="J194" t="str">
            <v>D605</v>
          </cell>
        </row>
        <row r="195">
          <cell r="J195" t="str">
            <v>D607</v>
          </cell>
        </row>
        <row r="196">
          <cell r="J196" t="str">
            <v>D615</v>
          </cell>
        </row>
        <row r="197">
          <cell r="J197" t="str">
            <v>D620</v>
          </cell>
        </row>
        <row r="198">
          <cell r="J198" t="str">
            <v>D710</v>
          </cell>
        </row>
        <row r="199">
          <cell r="J199" t="str">
            <v>D720</v>
          </cell>
        </row>
        <row r="200">
          <cell r="J200" t="str">
            <v>D725</v>
          </cell>
        </row>
        <row r="201">
          <cell r="J201" t="str">
            <v>D728</v>
          </cell>
        </row>
        <row r="202">
          <cell r="J202" t="str">
            <v>D730</v>
          </cell>
        </row>
        <row r="203">
          <cell r="J203" t="str">
            <v>D732</v>
          </cell>
        </row>
        <row r="204">
          <cell r="J204" t="str">
            <v>D733</v>
          </cell>
        </row>
        <row r="205">
          <cell r="J205" t="str">
            <v>D734</v>
          </cell>
        </row>
        <row r="206">
          <cell r="J206" t="str">
            <v>D735</v>
          </cell>
        </row>
        <row r="207">
          <cell r="J207" t="str">
            <v>D746</v>
          </cell>
        </row>
        <row r="208">
          <cell r="J208" t="str">
            <v>D747</v>
          </cell>
        </row>
        <row r="209">
          <cell r="J209" t="str">
            <v>D760</v>
          </cell>
        </row>
        <row r="210">
          <cell r="J210" t="str">
            <v>D765</v>
          </cell>
        </row>
        <row r="211">
          <cell r="J211" t="str">
            <v>D775</v>
          </cell>
        </row>
        <row r="212">
          <cell r="J212" t="str">
            <v>D780</v>
          </cell>
        </row>
        <row r="213">
          <cell r="J213" t="str">
            <v>D781</v>
          </cell>
        </row>
        <row r="214">
          <cell r="J214" t="str">
            <v>D787</v>
          </cell>
        </row>
        <row r="215">
          <cell r="J215" t="str">
            <v>D788</v>
          </cell>
        </row>
        <row r="216">
          <cell r="J216" t="str">
            <v>D789</v>
          </cell>
        </row>
        <row r="217">
          <cell r="J217" t="str">
            <v>D795</v>
          </cell>
        </row>
        <row r="218">
          <cell r="J218" t="str">
            <v>D800</v>
          </cell>
        </row>
        <row r="219">
          <cell r="J219" t="str">
            <v>D805</v>
          </cell>
        </row>
        <row r="220">
          <cell r="J220" t="str">
            <v>D810</v>
          </cell>
        </row>
        <row r="221">
          <cell r="J221" t="str">
            <v>D815</v>
          </cell>
        </row>
        <row r="222">
          <cell r="J222" t="str">
            <v>D820</v>
          </cell>
        </row>
        <row r="223">
          <cell r="J223" t="str">
            <v>D825</v>
          </cell>
        </row>
        <row r="224">
          <cell r="J224" t="str">
            <v>D830</v>
          </cell>
        </row>
        <row r="225">
          <cell r="J225" t="str">
            <v>D835</v>
          </cell>
        </row>
        <row r="226">
          <cell r="J226" t="str">
            <v>D840</v>
          </cell>
        </row>
        <row r="227">
          <cell r="J227" t="str">
            <v>D842</v>
          </cell>
        </row>
        <row r="228">
          <cell r="J228" t="str">
            <v>D845</v>
          </cell>
        </row>
        <row r="229">
          <cell r="J229" t="str">
            <v>D846</v>
          </cell>
        </row>
        <row r="230">
          <cell r="J230" t="str">
            <v>D850</v>
          </cell>
        </row>
        <row r="231">
          <cell r="J231" t="str">
            <v>E003</v>
          </cell>
        </row>
        <row r="232">
          <cell r="J232" t="str">
            <v>E004</v>
          </cell>
        </row>
        <row r="233">
          <cell r="J233" t="str">
            <v>E006</v>
          </cell>
        </row>
        <row r="234">
          <cell r="J234" t="str">
            <v>E007</v>
          </cell>
        </row>
        <row r="235">
          <cell r="J235" t="str">
            <v>E008</v>
          </cell>
        </row>
        <row r="236">
          <cell r="J236" t="str">
            <v>E009</v>
          </cell>
        </row>
        <row r="237">
          <cell r="J237" t="str">
            <v>E018</v>
          </cell>
        </row>
        <row r="238">
          <cell r="J238" t="str">
            <v>E020</v>
          </cell>
        </row>
        <row r="239">
          <cell r="J239" t="str">
            <v>E022</v>
          </cell>
        </row>
        <row r="240">
          <cell r="J240" t="str">
            <v>E026</v>
          </cell>
        </row>
        <row r="241">
          <cell r="J241" t="str">
            <v>E028</v>
          </cell>
        </row>
        <row r="242">
          <cell r="J242" t="str">
            <v>E029</v>
          </cell>
        </row>
        <row r="243">
          <cell r="J243" t="str">
            <v>E040</v>
          </cell>
        </row>
        <row r="244">
          <cell r="J244" t="str">
            <v>E048</v>
          </cell>
        </row>
        <row r="245">
          <cell r="J245" t="str">
            <v>E049</v>
          </cell>
        </row>
        <row r="246">
          <cell r="J246" t="str">
            <v>E050</v>
          </cell>
        </row>
        <row r="247">
          <cell r="J247" t="str">
            <v>E052</v>
          </cell>
        </row>
        <row r="248">
          <cell r="J248" t="str">
            <v>E053</v>
          </cell>
        </row>
        <row r="249">
          <cell r="J249" t="str">
            <v>E110</v>
          </cell>
        </row>
        <row r="250">
          <cell r="J250" t="str">
            <v>E325</v>
          </cell>
        </row>
        <row r="251">
          <cell r="J251" t="str">
            <v>E331</v>
          </cell>
        </row>
        <row r="252">
          <cell r="J252" t="str">
            <v>E345</v>
          </cell>
        </row>
        <row r="253">
          <cell r="J253" t="str">
            <v>E400</v>
          </cell>
        </row>
        <row r="254">
          <cell r="J254" t="str">
            <v>E405</v>
          </cell>
        </row>
        <row r="255">
          <cell r="J255" t="str">
            <v>E415</v>
          </cell>
        </row>
        <row r="256">
          <cell r="J256" t="str">
            <v>E420</v>
          </cell>
        </row>
        <row r="257">
          <cell r="J257" t="str">
            <v>E430</v>
          </cell>
        </row>
        <row r="258">
          <cell r="J258" t="str">
            <v>E435</v>
          </cell>
        </row>
        <row r="259">
          <cell r="J259" t="str">
            <v>E440</v>
          </cell>
        </row>
        <row r="260">
          <cell r="J260" t="str">
            <v>E444</v>
          </cell>
        </row>
        <row r="261">
          <cell r="J261" t="str">
            <v>E451</v>
          </cell>
        </row>
        <row r="262">
          <cell r="J262" t="str">
            <v>E452</v>
          </cell>
        </row>
        <row r="263">
          <cell r="J263" t="str">
            <v>E453</v>
          </cell>
        </row>
        <row r="264">
          <cell r="J264" t="str">
            <v>E454</v>
          </cell>
        </row>
        <row r="265">
          <cell r="J265" t="str">
            <v>E456</v>
          </cell>
        </row>
        <row r="266">
          <cell r="J266" t="str">
            <v>E460</v>
          </cell>
        </row>
        <row r="267">
          <cell r="J267" t="str">
            <v>E500</v>
          </cell>
        </row>
        <row r="268">
          <cell r="J268" t="str">
            <v>E505</v>
          </cell>
        </row>
        <row r="269">
          <cell r="J269" t="str">
            <v>E510</v>
          </cell>
        </row>
        <row r="270">
          <cell r="J270" t="str">
            <v>E515</v>
          </cell>
        </row>
        <row r="271">
          <cell r="J271" t="str">
            <v>E600</v>
          </cell>
        </row>
        <row r="272">
          <cell r="J272" t="str">
            <v>E605</v>
          </cell>
        </row>
        <row r="273">
          <cell r="J273" t="str">
            <v>E607</v>
          </cell>
        </row>
        <row r="274">
          <cell r="J274" t="str">
            <v>E608</v>
          </cell>
        </row>
        <row r="275">
          <cell r="J275" t="str">
            <v>E609</v>
          </cell>
        </row>
        <row r="276">
          <cell r="J276" t="str">
            <v>E610</v>
          </cell>
        </row>
        <row r="277">
          <cell r="J277" t="str">
            <v>E611</v>
          </cell>
        </row>
        <row r="278">
          <cell r="J278" t="str">
            <v>F003</v>
          </cell>
        </row>
        <row r="279">
          <cell r="J279" t="str">
            <v>F005</v>
          </cell>
        </row>
        <row r="280">
          <cell r="J280" t="str">
            <v>F008</v>
          </cell>
        </row>
        <row r="281">
          <cell r="J281" t="str">
            <v>F009</v>
          </cell>
        </row>
        <row r="282">
          <cell r="J282" t="str">
            <v>F010</v>
          </cell>
        </row>
        <row r="283">
          <cell r="J283" t="str">
            <v>F011</v>
          </cell>
        </row>
        <row r="284">
          <cell r="J284" t="str">
            <v>F012</v>
          </cell>
        </row>
        <row r="285">
          <cell r="J285" t="str">
            <v>F015</v>
          </cell>
        </row>
        <row r="286">
          <cell r="J286" t="str">
            <v>F016</v>
          </cell>
        </row>
        <row r="287">
          <cell r="J287" t="str">
            <v>F017</v>
          </cell>
        </row>
        <row r="288">
          <cell r="J288" t="str">
            <v>F018</v>
          </cell>
        </row>
        <row r="289">
          <cell r="J289" t="str">
            <v>F019</v>
          </cell>
        </row>
        <row r="290">
          <cell r="J290" t="str">
            <v>F020</v>
          </cell>
        </row>
        <row r="291">
          <cell r="J291" t="str">
            <v>F021</v>
          </cell>
        </row>
        <row r="292">
          <cell r="J292" t="str">
            <v>F022</v>
          </cell>
        </row>
        <row r="293">
          <cell r="J293" t="str">
            <v>F023</v>
          </cell>
        </row>
        <row r="294">
          <cell r="J294" t="str">
            <v>F024</v>
          </cell>
        </row>
        <row r="295">
          <cell r="J295" t="str">
            <v>F025</v>
          </cell>
        </row>
        <row r="296">
          <cell r="J296" t="str">
            <v>F026</v>
          </cell>
        </row>
        <row r="297">
          <cell r="J297" t="str">
            <v>F027</v>
          </cell>
        </row>
        <row r="298">
          <cell r="J298" t="str">
            <v>F028</v>
          </cell>
        </row>
        <row r="299">
          <cell r="J299" t="str">
            <v>F029</v>
          </cell>
        </row>
        <row r="300">
          <cell r="J300" t="str">
            <v>F030</v>
          </cell>
        </row>
        <row r="301">
          <cell r="J301" t="str">
            <v>F031</v>
          </cell>
        </row>
        <row r="302">
          <cell r="J302" t="str">
            <v>F032</v>
          </cell>
        </row>
        <row r="303">
          <cell r="J303" t="str">
            <v>F033</v>
          </cell>
        </row>
        <row r="304">
          <cell r="J304" t="str">
            <v>F034</v>
          </cell>
        </row>
        <row r="305">
          <cell r="J305" t="str">
            <v>F035</v>
          </cell>
        </row>
        <row r="306">
          <cell r="J306" t="str">
            <v>F036</v>
          </cell>
        </row>
        <row r="307">
          <cell r="J307" t="str">
            <v>F037</v>
          </cell>
        </row>
        <row r="308">
          <cell r="J308" t="str">
            <v>F038</v>
          </cell>
        </row>
        <row r="309">
          <cell r="J309" t="str">
            <v>F039</v>
          </cell>
        </row>
        <row r="310">
          <cell r="J310" t="str">
            <v>F040</v>
          </cell>
        </row>
        <row r="311">
          <cell r="J311" t="str">
            <v>F041</v>
          </cell>
        </row>
        <row r="312">
          <cell r="J312" t="str">
            <v>F042</v>
          </cell>
        </row>
        <row r="313">
          <cell r="J313" t="str">
            <v>F043</v>
          </cell>
        </row>
        <row r="314">
          <cell r="J314" t="str">
            <v>F044</v>
          </cell>
        </row>
        <row r="315">
          <cell r="J315" t="str">
            <v>F045</v>
          </cell>
        </row>
        <row r="316">
          <cell r="J316" t="str">
            <v>F048</v>
          </cell>
        </row>
        <row r="317">
          <cell r="J317" t="str">
            <v>F049</v>
          </cell>
        </row>
        <row r="318">
          <cell r="J318" t="str">
            <v>F051</v>
          </cell>
        </row>
        <row r="319">
          <cell r="J319" t="str">
            <v>F052</v>
          </cell>
        </row>
        <row r="320">
          <cell r="J320" t="str">
            <v>F053</v>
          </cell>
        </row>
        <row r="321">
          <cell r="J321" t="str">
            <v>F054</v>
          </cell>
        </row>
        <row r="322">
          <cell r="J322" t="str">
            <v>F150</v>
          </cell>
        </row>
        <row r="323">
          <cell r="J323" t="str">
            <v>F151</v>
          </cell>
        </row>
        <row r="324">
          <cell r="J324" t="str">
            <v>F169</v>
          </cell>
        </row>
        <row r="325">
          <cell r="J325" t="str">
            <v>F170</v>
          </cell>
        </row>
        <row r="326">
          <cell r="J326" t="str">
            <v>F181</v>
          </cell>
        </row>
        <row r="327">
          <cell r="J327" t="str">
            <v>F182</v>
          </cell>
        </row>
        <row r="328">
          <cell r="J328" t="str">
            <v>F183</v>
          </cell>
        </row>
        <row r="329">
          <cell r="J329" t="str">
            <v>F184</v>
          </cell>
        </row>
        <row r="330">
          <cell r="J330" t="str">
            <v>F185</v>
          </cell>
        </row>
        <row r="331">
          <cell r="J331" t="str">
            <v>F186</v>
          </cell>
        </row>
        <row r="332">
          <cell r="J332" t="str">
            <v>F187</v>
          </cell>
        </row>
        <row r="333">
          <cell r="J333" t="str">
            <v>F188</v>
          </cell>
        </row>
        <row r="334">
          <cell r="J334" t="str">
            <v>F189</v>
          </cell>
        </row>
        <row r="335">
          <cell r="J335" t="str">
            <v>F190</v>
          </cell>
        </row>
        <row r="336">
          <cell r="J336" t="str">
            <v>F195</v>
          </cell>
        </row>
        <row r="337">
          <cell r="J337" t="str">
            <v>F200</v>
          </cell>
        </row>
        <row r="338">
          <cell r="J338" t="str">
            <v>F203</v>
          </cell>
        </row>
        <row r="339">
          <cell r="J339" t="str">
            <v>F485</v>
          </cell>
        </row>
        <row r="340">
          <cell r="J340" t="str">
            <v>F486</v>
          </cell>
        </row>
        <row r="341">
          <cell r="J341" t="str">
            <v>F488</v>
          </cell>
        </row>
        <row r="342">
          <cell r="J342" t="str">
            <v>F489</v>
          </cell>
        </row>
        <row r="343">
          <cell r="J343" t="str">
            <v>F490</v>
          </cell>
        </row>
        <row r="344">
          <cell r="J344" t="str">
            <v>F491</v>
          </cell>
        </row>
        <row r="345">
          <cell r="J345" t="str">
            <v>F492</v>
          </cell>
        </row>
        <row r="346">
          <cell r="J346" t="str">
            <v>F493</v>
          </cell>
        </row>
        <row r="347">
          <cell r="J347" t="str">
            <v>F494</v>
          </cell>
        </row>
        <row r="348">
          <cell r="J348" t="str">
            <v>F495</v>
          </cell>
        </row>
        <row r="349">
          <cell r="J349" t="str">
            <v>F496</v>
          </cell>
        </row>
        <row r="350">
          <cell r="J350" t="str">
            <v>F500</v>
          </cell>
        </row>
        <row r="351">
          <cell r="J351" t="str">
            <v>F505</v>
          </cell>
        </row>
        <row r="352">
          <cell r="J352" t="str">
            <v>F515</v>
          </cell>
        </row>
        <row r="353">
          <cell r="J353" t="str">
            <v>F525</v>
          </cell>
        </row>
        <row r="354">
          <cell r="J354" t="str">
            <v>F595</v>
          </cell>
        </row>
        <row r="355">
          <cell r="J355" t="str">
            <v>F600</v>
          </cell>
        </row>
        <row r="356">
          <cell r="J356" t="str">
            <v>F605</v>
          </cell>
        </row>
        <row r="357">
          <cell r="J357" t="str">
            <v>F610</v>
          </cell>
        </row>
        <row r="358">
          <cell r="J358" t="str">
            <v>F615</v>
          </cell>
        </row>
        <row r="359">
          <cell r="J359" t="str">
            <v>F620</v>
          </cell>
        </row>
        <row r="360">
          <cell r="J360" t="str">
            <v>F650</v>
          </cell>
        </row>
        <row r="361">
          <cell r="J361" t="str">
            <v>F655</v>
          </cell>
        </row>
        <row r="362">
          <cell r="J362" t="str">
            <v>F660</v>
          </cell>
        </row>
        <row r="363">
          <cell r="J363" t="str">
            <v>F700</v>
          </cell>
        </row>
        <row r="364">
          <cell r="J364" t="str">
            <v>F710</v>
          </cell>
        </row>
        <row r="365">
          <cell r="J365" t="str">
            <v>F715</v>
          </cell>
        </row>
        <row r="366">
          <cell r="J366" t="str">
            <v>F720</v>
          </cell>
        </row>
        <row r="367">
          <cell r="J367" t="str">
            <v>F750</v>
          </cell>
        </row>
        <row r="368">
          <cell r="J368" t="str">
            <v>F752</v>
          </cell>
        </row>
        <row r="369">
          <cell r="J369" t="str">
            <v>F755</v>
          </cell>
        </row>
        <row r="370">
          <cell r="J370" t="str">
            <v>F756</v>
          </cell>
        </row>
        <row r="371">
          <cell r="J371" t="str">
            <v>F760</v>
          </cell>
        </row>
        <row r="372">
          <cell r="J372" t="str">
            <v>F765</v>
          </cell>
        </row>
        <row r="373">
          <cell r="J373" t="str">
            <v>F770</v>
          </cell>
        </row>
        <row r="374">
          <cell r="J374" t="str">
            <v>F775</v>
          </cell>
        </row>
        <row r="375">
          <cell r="J375" t="str">
            <v>F776</v>
          </cell>
        </row>
        <row r="376">
          <cell r="J376" t="str">
            <v>F780</v>
          </cell>
        </row>
        <row r="377">
          <cell r="J377" t="str">
            <v>F810</v>
          </cell>
        </row>
        <row r="378">
          <cell r="J378" t="str">
            <v>F812</v>
          </cell>
        </row>
        <row r="379">
          <cell r="J379" t="str">
            <v>F814</v>
          </cell>
        </row>
        <row r="380">
          <cell r="J380" t="str">
            <v>F816</v>
          </cell>
        </row>
        <row r="381">
          <cell r="J381" t="str">
            <v>F818</v>
          </cell>
        </row>
        <row r="382">
          <cell r="J382" t="str">
            <v>F820</v>
          </cell>
        </row>
        <row r="383">
          <cell r="J383" t="str">
            <v>F822</v>
          </cell>
        </row>
        <row r="384">
          <cell r="J384" t="str">
            <v>F824</v>
          </cell>
        </row>
        <row r="385">
          <cell r="J385" t="str">
            <v>F826</v>
          </cell>
        </row>
        <row r="386">
          <cell r="J386" t="str">
            <v>F830</v>
          </cell>
        </row>
        <row r="387">
          <cell r="J387" t="str">
            <v>F832</v>
          </cell>
        </row>
        <row r="388">
          <cell r="J388" t="str">
            <v>F834</v>
          </cell>
        </row>
        <row r="389">
          <cell r="J389" t="str">
            <v>F835</v>
          </cell>
        </row>
        <row r="390">
          <cell r="J390" t="str">
            <v>F836</v>
          </cell>
        </row>
        <row r="391">
          <cell r="J391" t="str">
            <v>F838</v>
          </cell>
        </row>
        <row r="392">
          <cell r="J392" t="str">
            <v>F840</v>
          </cell>
        </row>
        <row r="393">
          <cell r="J393" t="str">
            <v>F841</v>
          </cell>
        </row>
        <row r="394">
          <cell r="J394" t="str">
            <v>F842</v>
          </cell>
        </row>
        <row r="395">
          <cell r="J395" t="str">
            <v>F850</v>
          </cell>
        </row>
        <row r="396">
          <cell r="J396" t="str">
            <v>F852</v>
          </cell>
        </row>
        <row r="397">
          <cell r="J397" t="str">
            <v>F854</v>
          </cell>
        </row>
        <row r="398">
          <cell r="J398" t="str">
            <v>F856</v>
          </cell>
        </row>
        <row r="399">
          <cell r="J399" t="str">
            <v>F862</v>
          </cell>
        </row>
        <row r="400">
          <cell r="J400" t="str">
            <v>F864</v>
          </cell>
        </row>
        <row r="401">
          <cell r="J401" t="str">
            <v>F874</v>
          </cell>
        </row>
        <row r="402">
          <cell r="J402" t="str">
            <v>F900</v>
          </cell>
        </row>
        <row r="403">
          <cell r="J403" t="str">
            <v>F905</v>
          </cell>
        </row>
        <row r="404">
          <cell r="J404" t="str">
            <v>F910</v>
          </cell>
        </row>
        <row r="405">
          <cell r="J405" t="str">
            <v>F915</v>
          </cell>
        </row>
        <row r="406">
          <cell r="J406" t="str">
            <v>F920</v>
          </cell>
        </row>
        <row r="407">
          <cell r="J407" t="str">
            <v>F925</v>
          </cell>
        </row>
        <row r="408">
          <cell r="J408" t="str">
            <v>F930</v>
          </cell>
        </row>
        <row r="409">
          <cell r="J409" t="str">
            <v>F935</v>
          </cell>
        </row>
        <row r="410">
          <cell r="J410" t="str">
            <v>F940</v>
          </cell>
        </row>
        <row r="411">
          <cell r="J411" t="str">
            <v>F945</v>
          </cell>
        </row>
        <row r="412">
          <cell r="J412" t="str">
            <v>F948</v>
          </cell>
        </row>
        <row r="413">
          <cell r="J413" t="str">
            <v>F950</v>
          </cell>
        </row>
        <row r="414">
          <cell r="J414" t="str">
            <v>F951</v>
          </cell>
        </row>
        <row r="415">
          <cell r="J415" t="str">
            <v>F952</v>
          </cell>
        </row>
        <row r="416">
          <cell r="J416" t="str">
            <v>F953</v>
          </cell>
        </row>
        <row r="417">
          <cell r="J417" t="str">
            <v>F955</v>
          </cell>
        </row>
        <row r="418">
          <cell r="J418" t="str">
            <v>F956</v>
          </cell>
        </row>
        <row r="419">
          <cell r="J419" t="str">
            <v>F957</v>
          </cell>
        </row>
        <row r="420">
          <cell r="J420" t="str">
            <v>F958</v>
          </cell>
        </row>
        <row r="421">
          <cell r="J421" t="str">
            <v>F960</v>
          </cell>
        </row>
        <row r="422">
          <cell r="J422" t="str">
            <v>F961</v>
          </cell>
        </row>
        <row r="423">
          <cell r="J423" t="str">
            <v>F962</v>
          </cell>
        </row>
        <row r="424">
          <cell r="J424" t="str">
            <v>F963</v>
          </cell>
        </row>
        <row r="425">
          <cell r="J425" t="str">
            <v>F964</v>
          </cell>
        </row>
        <row r="426">
          <cell r="J426" t="str">
            <v>F965</v>
          </cell>
        </row>
        <row r="427">
          <cell r="J427" t="str">
            <v>F966</v>
          </cell>
        </row>
        <row r="428">
          <cell r="J428" t="str">
            <v>F970</v>
          </cell>
        </row>
        <row r="429">
          <cell r="J429" t="str">
            <v>F974</v>
          </cell>
        </row>
        <row r="430">
          <cell r="J430" t="str">
            <v>F975</v>
          </cell>
        </row>
        <row r="431">
          <cell r="J431" t="str">
            <v>F976</v>
          </cell>
        </row>
        <row r="432">
          <cell r="J432" t="str">
            <v>F978</v>
          </cell>
        </row>
        <row r="433">
          <cell r="J433" t="str">
            <v>F979</v>
          </cell>
        </row>
        <row r="434">
          <cell r="J434" t="str">
            <v>F980</v>
          </cell>
        </row>
        <row r="435">
          <cell r="J435" t="str">
            <v>F981</v>
          </cell>
        </row>
        <row r="436">
          <cell r="J436" t="str">
            <v>F982</v>
          </cell>
        </row>
        <row r="437">
          <cell r="J437" t="str">
            <v>F983</v>
          </cell>
        </row>
        <row r="438">
          <cell r="J438" t="str">
            <v>F990</v>
          </cell>
        </row>
        <row r="439">
          <cell r="J439" t="str">
            <v>F992</v>
          </cell>
        </row>
        <row r="440">
          <cell r="J440" t="str">
            <v>G006</v>
          </cell>
        </row>
        <row r="441">
          <cell r="J441" t="str">
            <v>G011</v>
          </cell>
        </row>
        <row r="442">
          <cell r="J442" t="str">
            <v>G014</v>
          </cell>
        </row>
        <row r="443">
          <cell r="J443" t="str">
            <v>G018</v>
          </cell>
        </row>
        <row r="444">
          <cell r="J444" t="str">
            <v>G020</v>
          </cell>
        </row>
        <row r="445">
          <cell r="J445" t="str">
            <v>G022</v>
          </cell>
        </row>
        <row r="446">
          <cell r="J446" t="str">
            <v>G024</v>
          </cell>
        </row>
        <row r="447">
          <cell r="J447" t="str">
            <v>G024</v>
          </cell>
        </row>
        <row r="448">
          <cell r="J448" t="str">
            <v>G025</v>
          </cell>
        </row>
        <row r="449">
          <cell r="J449" t="str">
            <v>G026</v>
          </cell>
        </row>
        <row r="450">
          <cell r="J450" t="str">
            <v>G028</v>
          </cell>
        </row>
        <row r="451">
          <cell r="J451" t="str">
            <v>G029</v>
          </cell>
        </row>
        <row r="452">
          <cell r="J452" t="str">
            <v>G040</v>
          </cell>
        </row>
        <row r="453">
          <cell r="J453" t="str">
            <v>G048</v>
          </cell>
        </row>
        <row r="454">
          <cell r="J454" t="str">
            <v>G049</v>
          </cell>
        </row>
        <row r="455">
          <cell r="J455" t="str">
            <v>G100</v>
          </cell>
        </row>
        <row r="456">
          <cell r="J456" t="str">
            <v>G105</v>
          </cell>
        </row>
        <row r="457">
          <cell r="J457" t="str">
            <v>G110</v>
          </cell>
        </row>
        <row r="458">
          <cell r="J458" t="str">
            <v>G115</v>
          </cell>
        </row>
        <row r="459">
          <cell r="J459" t="str">
            <v>G200</v>
          </cell>
        </row>
        <row r="460">
          <cell r="J460" t="str">
            <v>G205</v>
          </cell>
        </row>
        <row r="461">
          <cell r="J461" t="str">
            <v>G210</v>
          </cell>
        </row>
        <row r="462">
          <cell r="J462" t="str">
            <v>G220</v>
          </cell>
        </row>
        <row r="463">
          <cell r="J463" t="str">
            <v>G225</v>
          </cell>
        </row>
        <row r="464">
          <cell r="J464" t="str">
            <v>G230</v>
          </cell>
        </row>
        <row r="465">
          <cell r="J465" t="str">
            <v>G235</v>
          </cell>
        </row>
        <row r="466">
          <cell r="J466" t="str">
            <v>G236</v>
          </cell>
        </row>
        <row r="467">
          <cell r="J467" t="str">
            <v>G237</v>
          </cell>
        </row>
        <row r="468">
          <cell r="J468" t="str">
            <v>G238</v>
          </cell>
        </row>
        <row r="469">
          <cell r="J469" t="str">
            <v>G239</v>
          </cell>
        </row>
        <row r="470">
          <cell r="J470" t="str">
            <v>G240</v>
          </cell>
        </row>
        <row r="471">
          <cell r="J471" t="str">
            <v>G242</v>
          </cell>
        </row>
        <row r="472">
          <cell r="J472" t="str">
            <v>G248</v>
          </cell>
        </row>
        <row r="473">
          <cell r="J473" t="str">
            <v>G249</v>
          </cell>
        </row>
        <row r="474">
          <cell r="J474" t="str">
            <v>G260</v>
          </cell>
        </row>
        <row r="475">
          <cell r="J475" t="str">
            <v>G270</v>
          </cell>
        </row>
        <row r="476">
          <cell r="J476" t="str">
            <v>G300</v>
          </cell>
        </row>
        <row r="477">
          <cell r="J477" t="str">
            <v>G320</v>
          </cell>
        </row>
        <row r="478">
          <cell r="J478" t="str">
            <v>G350</v>
          </cell>
        </row>
        <row r="479">
          <cell r="J479" t="str">
            <v>G352</v>
          </cell>
        </row>
        <row r="480">
          <cell r="J480" t="str">
            <v>G452</v>
          </cell>
        </row>
        <row r="481">
          <cell r="J481" t="str">
            <v>G453</v>
          </cell>
        </row>
        <row r="482">
          <cell r="J482" t="str">
            <v>G455</v>
          </cell>
        </row>
        <row r="483">
          <cell r="J483" t="str">
            <v>G470</v>
          </cell>
        </row>
        <row r="484">
          <cell r="J484" t="str">
            <v>G475</v>
          </cell>
        </row>
        <row r="485">
          <cell r="J485" t="str">
            <v>G480</v>
          </cell>
        </row>
        <row r="486">
          <cell r="J486" t="str">
            <v>G481</v>
          </cell>
        </row>
        <row r="487">
          <cell r="J487" t="str">
            <v>G482</v>
          </cell>
        </row>
        <row r="488">
          <cell r="J488" t="str">
            <v>G483</v>
          </cell>
        </row>
        <row r="489">
          <cell r="J489" t="str">
            <v>G484</v>
          </cell>
        </row>
        <row r="490">
          <cell r="J490" t="str">
            <v>G496</v>
          </cell>
        </row>
        <row r="491">
          <cell r="J491" t="str">
            <v>G505</v>
          </cell>
        </row>
        <row r="492">
          <cell r="J492" t="str">
            <v>G530</v>
          </cell>
        </row>
        <row r="493">
          <cell r="J493" t="str">
            <v>G535</v>
          </cell>
        </row>
        <row r="494">
          <cell r="J494" t="str">
            <v>G540</v>
          </cell>
        </row>
        <row r="495">
          <cell r="J495" t="str">
            <v>G545</v>
          </cell>
        </row>
        <row r="496">
          <cell r="J496" t="str">
            <v>G550</v>
          </cell>
        </row>
        <row r="497">
          <cell r="J497" t="str">
            <v>G560</v>
          </cell>
        </row>
        <row r="498">
          <cell r="J498" t="str">
            <v>M006</v>
          </cell>
        </row>
        <row r="499">
          <cell r="J499" t="str">
            <v>M008</v>
          </cell>
        </row>
        <row r="500">
          <cell r="J500" t="str">
            <v>M010</v>
          </cell>
        </row>
        <row r="501">
          <cell r="J501" t="str">
            <v>M014</v>
          </cell>
        </row>
        <row r="502">
          <cell r="J502" t="str">
            <v>M017</v>
          </cell>
        </row>
        <row r="503">
          <cell r="J503" t="str">
            <v>M018</v>
          </cell>
        </row>
        <row r="504">
          <cell r="J504" t="str">
            <v>M020</v>
          </cell>
        </row>
        <row r="505">
          <cell r="J505" t="str">
            <v>M022</v>
          </cell>
        </row>
        <row r="506">
          <cell r="J506" t="str">
            <v>M026</v>
          </cell>
        </row>
        <row r="507">
          <cell r="J507" t="str">
            <v>M040</v>
          </cell>
        </row>
        <row r="508">
          <cell r="J508" t="str">
            <v>M100</v>
          </cell>
        </row>
        <row r="509">
          <cell r="J509" t="str">
            <v>M101</v>
          </cell>
        </row>
        <row r="510">
          <cell r="J510" t="str">
            <v>M102</v>
          </cell>
        </row>
        <row r="511">
          <cell r="J511" t="str">
            <v>M103</v>
          </cell>
        </row>
        <row r="512">
          <cell r="J512" t="str">
            <v>M105</v>
          </cell>
        </row>
        <row r="513">
          <cell r="J513" t="str">
            <v>M106</v>
          </cell>
        </row>
        <row r="514">
          <cell r="J514" t="str">
            <v>M110</v>
          </cell>
        </row>
        <row r="515">
          <cell r="J515" t="str">
            <v>Q016</v>
          </cell>
        </row>
        <row r="516">
          <cell r="J516" t="str">
            <v>Q018</v>
          </cell>
        </row>
        <row r="517">
          <cell r="J517" t="str">
            <v>Q020</v>
          </cell>
        </row>
        <row r="518">
          <cell r="J518" t="str">
            <v>Q022</v>
          </cell>
        </row>
        <row r="519">
          <cell r="J519" t="str">
            <v>Q026</v>
          </cell>
        </row>
        <row r="520">
          <cell r="J520" t="str">
            <v>Q028</v>
          </cell>
        </row>
        <row r="521">
          <cell r="J521" t="str">
            <v>Q029</v>
          </cell>
        </row>
        <row r="522">
          <cell r="J522" t="str">
            <v>Q040</v>
          </cell>
        </row>
        <row r="523">
          <cell r="J523" t="str">
            <v>Q048</v>
          </cell>
        </row>
        <row r="524">
          <cell r="J524" t="str">
            <v>Q049</v>
          </cell>
        </row>
        <row r="525">
          <cell r="J525" t="str">
            <v>Q140</v>
          </cell>
        </row>
        <row r="526">
          <cell r="J526" t="str">
            <v>Q141</v>
          </cell>
        </row>
        <row r="527">
          <cell r="J527" t="str">
            <v>Q142</v>
          </cell>
        </row>
        <row r="528">
          <cell r="J528" t="str">
            <v>Q185</v>
          </cell>
        </row>
        <row r="529">
          <cell r="J529" t="str">
            <v>Q186</v>
          </cell>
        </row>
        <row r="530">
          <cell r="J530" t="str">
            <v>Q187</v>
          </cell>
        </row>
        <row r="531">
          <cell r="J531" t="str">
            <v>Q283</v>
          </cell>
        </row>
        <row r="532">
          <cell r="J532" t="str">
            <v>Q284</v>
          </cell>
        </row>
        <row r="533">
          <cell r="J533" t="str">
            <v>Q285</v>
          </cell>
        </row>
        <row r="534">
          <cell r="J534" t="str">
            <v>Q286</v>
          </cell>
        </row>
        <row r="535">
          <cell r="J535" t="str">
            <v>Q300</v>
          </cell>
        </row>
        <row r="536">
          <cell r="J536" t="str">
            <v>Q311</v>
          </cell>
        </row>
        <row r="537">
          <cell r="J537" t="str">
            <v>Q321</v>
          </cell>
        </row>
        <row r="538">
          <cell r="J538" t="str">
            <v>Q335</v>
          </cell>
        </row>
        <row r="539">
          <cell r="J539" t="str">
            <v>Q480</v>
          </cell>
        </row>
        <row r="540">
          <cell r="J540" t="str">
            <v>Q481</v>
          </cell>
        </row>
        <row r="541">
          <cell r="J541" t="str">
            <v>Q482</v>
          </cell>
        </row>
        <row r="542">
          <cell r="J542" t="str">
            <v>Q483</v>
          </cell>
        </row>
        <row r="543">
          <cell r="J543" t="str">
            <v>Q484</v>
          </cell>
        </row>
        <row r="544">
          <cell r="J544" t="str">
            <v>Q485</v>
          </cell>
        </row>
        <row r="545">
          <cell r="J545" t="str">
            <v>Q486</v>
          </cell>
        </row>
        <row r="546">
          <cell r="J546" t="str">
            <v>Q487</v>
          </cell>
        </row>
        <row r="547">
          <cell r="J547" t="str">
            <v>Q488.1</v>
          </cell>
        </row>
        <row r="548">
          <cell r="J548" t="str">
            <v>Q488.2</v>
          </cell>
        </row>
        <row r="549">
          <cell r="J549" t="str">
            <v>Q499</v>
          </cell>
        </row>
        <row r="550">
          <cell r="J550" t="str">
            <v>Q510</v>
          </cell>
        </row>
        <row r="551">
          <cell r="J551" t="str">
            <v>Q550</v>
          </cell>
        </row>
        <row r="552">
          <cell r="J552" t="str">
            <v>Q560</v>
          </cell>
        </row>
        <row r="553">
          <cell r="J553" t="str">
            <v>Q565</v>
          </cell>
        </row>
        <row r="554">
          <cell r="J554" t="str">
            <v>Q566</v>
          </cell>
        </row>
        <row r="555">
          <cell r="J555" t="str">
            <v>Q567</v>
          </cell>
        </row>
        <row r="556">
          <cell r="J556" t="str">
            <v>Q596</v>
          </cell>
        </row>
        <row r="557">
          <cell r="J557" t="str">
            <v>Q597</v>
          </cell>
        </row>
        <row r="558">
          <cell r="J558" t="str">
            <v>Q600</v>
          </cell>
        </row>
        <row r="559">
          <cell r="J559" t="str">
            <v>Q630</v>
          </cell>
        </row>
        <row r="560">
          <cell r="J560" t="str">
            <v>Q640</v>
          </cell>
        </row>
        <row r="561">
          <cell r="J561" t="str">
            <v>Q645</v>
          </cell>
        </row>
        <row r="562">
          <cell r="J562" t="str">
            <v>Q655</v>
          </cell>
        </row>
        <row r="563">
          <cell r="J563" t="str">
            <v>Q660</v>
          </cell>
        </row>
        <row r="564">
          <cell r="J564" t="str">
            <v>Q700</v>
          </cell>
        </row>
        <row r="565">
          <cell r="J565" t="str">
            <v>Q705</v>
          </cell>
        </row>
        <row r="566">
          <cell r="J566" t="str">
            <v>Q720</v>
          </cell>
        </row>
        <row r="567">
          <cell r="J567" t="str">
            <v>Q722</v>
          </cell>
        </row>
        <row r="568">
          <cell r="J568" t="str">
            <v>Q750</v>
          </cell>
        </row>
        <row r="569">
          <cell r="J569" t="str">
            <v>Q755</v>
          </cell>
        </row>
        <row r="570">
          <cell r="J570" t="str">
            <v>Q760</v>
          </cell>
        </row>
        <row r="571">
          <cell r="J571" t="str">
            <v>Q770</v>
          </cell>
        </row>
        <row r="572">
          <cell r="J572" t="str">
            <v>Q771</v>
          </cell>
        </row>
        <row r="573">
          <cell r="J573" t="str">
            <v>Q776</v>
          </cell>
        </row>
        <row r="574">
          <cell r="J574" t="str">
            <v>Q777</v>
          </cell>
        </row>
        <row r="575">
          <cell r="J575" t="str">
            <v>Q778</v>
          </cell>
        </row>
        <row r="576">
          <cell r="J576" t="str">
            <v>Q780</v>
          </cell>
        </row>
        <row r="577">
          <cell r="J577" t="str">
            <v>Q785</v>
          </cell>
        </row>
        <row r="578">
          <cell r="J578" t="str">
            <v>Q796</v>
          </cell>
        </row>
        <row r="579">
          <cell r="J579" t="str">
            <v>Q798</v>
          </cell>
        </row>
        <row r="580">
          <cell r="J580" t="str">
            <v>Q985</v>
          </cell>
        </row>
        <row r="581">
          <cell r="J581" t="str">
            <v>Q987</v>
          </cell>
        </row>
        <row r="582">
          <cell r="J582" t="str">
            <v>Q988</v>
          </cell>
        </row>
        <row r="583">
          <cell r="J583" t="str">
            <v>Q989</v>
          </cell>
        </row>
        <row r="584">
          <cell r="J584" t="str">
            <v>Q990</v>
          </cell>
        </row>
        <row r="585">
          <cell r="J585" t="str">
            <v>Q990.1</v>
          </cell>
        </row>
        <row r="586">
          <cell r="J586" t="str">
            <v>Q991</v>
          </cell>
        </row>
        <row r="587">
          <cell r="J587" t="str">
            <v>Q991.1</v>
          </cell>
        </row>
        <row r="588">
          <cell r="J588" t="str">
            <v>Q992</v>
          </cell>
        </row>
        <row r="589">
          <cell r="J589" t="str">
            <v>Q992.1</v>
          </cell>
        </row>
        <row r="590">
          <cell r="J590" t="str">
            <v>Q993</v>
          </cell>
        </row>
        <row r="591">
          <cell r="J591" t="str">
            <v>Q993.1</v>
          </cell>
        </row>
        <row r="592">
          <cell r="J592" t="str">
            <v>Q994</v>
          </cell>
        </row>
        <row r="593">
          <cell r="J593" t="str">
            <v>Q994.1</v>
          </cell>
        </row>
        <row r="594">
          <cell r="J594" t="str">
            <v>Q995</v>
          </cell>
        </row>
        <row r="595">
          <cell r="J595" t="str">
            <v>Q995.1</v>
          </cell>
        </row>
        <row r="596">
          <cell r="J596" t="str">
            <v>Q996</v>
          </cell>
        </row>
        <row r="597">
          <cell r="J597" t="str">
            <v>Q996.1</v>
          </cell>
        </row>
        <row r="598">
          <cell r="J598" t="str">
            <v>Q999</v>
          </cell>
        </row>
        <row r="599">
          <cell r="J599" t="str">
            <v>S014</v>
          </cell>
        </row>
        <row r="600">
          <cell r="J600" t="str">
            <v>S017</v>
          </cell>
        </row>
        <row r="601">
          <cell r="J601" t="str">
            <v>S018</v>
          </cell>
        </row>
        <row r="602">
          <cell r="J602" t="str">
            <v>S020</v>
          </cell>
        </row>
        <row r="603">
          <cell r="J603" t="str">
            <v>S022</v>
          </cell>
        </row>
        <row r="604">
          <cell r="J604" t="str">
            <v>S034</v>
          </cell>
        </row>
        <row r="605">
          <cell r="J605" t="str">
            <v>S036</v>
          </cell>
        </row>
        <row r="606">
          <cell r="J606" t="str">
            <v>S038</v>
          </cell>
        </row>
        <row r="607">
          <cell r="J607" t="str">
            <v>S052</v>
          </cell>
        </row>
        <row r="608">
          <cell r="J608" t="str">
            <v>S053</v>
          </cell>
        </row>
        <row r="609">
          <cell r="J609" t="str">
            <v>S055</v>
          </cell>
        </row>
        <row r="610">
          <cell r="J610" t="str">
            <v>S205</v>
          </cell>
        </row>
        <row r="611">
          <cell r="J611" t="str">
            <v>S210</v>
          </cell>
        </row>
        <row r="612">
          <cell r="J612" t="str">
            <v>S256</v>
          </cell>
        </row>
        <row r="613">
          <cell r="J613" t="str">
            <v>S261</v>
          </cell>
        </row>
        <row r="614">
          <cell r="J614" t="str">
            <v>S269</v>
          </cell>
        </row>
        <row r="615">
          <cell r="J615" t="str">
            <v>S270</v>
          </cell>
        </row>
        <row r="616">
          <cell r="J616" t="str">
            <v>S271</v>
          </cell>
        </row>
        <row r="617">
          <cell r="J617" t="str">
            <v>S272</v>
          </cell>
        </row>
        <row r="618">
          <cell r="J618" t="str">
            <v>S273</v>
          </cell>
        </row>
        <row r="619">
          <cell r="J619" t="str">
            <v>S275</v>
          </cell>
        </row>
        <row r="620">
          <cell r="J620" t="str">
            <v>S277</v>
          </cell>
        </row>
        <row r="621">
          <cell r="J621" t="str">
            <v>S283</v>
          </cell>
        </row>
        <row r="622">
          <cell r="J622" t="str">
            <v>S284</v>
          </cell>
        </row>
        <row r="623">
          <cell r="J623" t="str">
            <v>S288</v>
          </cell>
        </row>
        <row r="624">
          <cell r="J624" t="str">
            <v>S289</v>
          </cell>
        </row>
        <row r="625">
          <cell r="J625" t="str">
            <v>S290</v>
          </cell>
        </row>
        <row r="626">
          <cell r="J626" t="str">
            <v>S291</v>
          </cell>
        </row>
        <row r="627">
          <cell r="J627" t="str">
            <v>S292</v>
          </cell>
        </row>
        <row r="628">
          <cell r="J628" t="str">
            <v>S293</v>
          </cell>
        </row>
        <row r="629">
          <cell r="J629" t="str">
            <v>S309</v>
          </cell>
        </row>
        <row r="630">
          <cell r="J630" t="str">
            <v>S310</v>
          </cell>
        </row>
        <row r="631">
          <cell r="J631" t="str">
            <v>S315</v>
          </cell>
        </row>
        <row r="632">
          <cell r="J632" t="str">
            <v>S320</v>
          </cell>
        </row>
        <row r="633">
          <cell r="J633" t="str">
            <v>S321</v>
          </cell>
        </row>
        <row r="634">
          <cell r="J634" t="str">
            <v>S325</v>
          </cell>
        </row>
        <row r="635">
          <cell r="J635" t="str">
            <v>S326</v>
          </cell>
        </row>
        <row r="636">
          <cell r="J636" t="str">
            <v>S327</v>
          </cell>
        </row>
        <row r="637">
          <cell r="J637" t="str">
            <v>S328</v>
          </cell>
        </row>
        <row r="638">
          <cell r="J638" t="str">
            <v>S329</v>
          </cell>
        </row>
        <row r="639">
          <cell r="J639" t="str">
            <v>S341</v>
          </cell>
        </row>
        <row r="640">
          <cell r="J640" t="str">
            <v>S342</v>
          </cell>
        </row>
        <row r="641">
          <cell r="J641" t="str">
            <v>S343</v>
          </cell>
        </row>
        <row r="642">
          <cell r="J642" t="str">
            <v>S344</v>
          </cell>
        </row>
        <row r="643">
          <cell r="J643" t="str">
            <v>S345</v>
          </cell>
        </row>
        <row r="644">
          <cell r="J644" t="str">
            <v>S346</v>
          </cell>
        </row>
        <row r="645">
          <cell r="J645" t="str">
            <v>S347</v>
          </cell>
        </row>
        <row r="646">
          <cell r="J646" t="str">
            <v>S348</v>
          </cell>
        </row>
        <row r="647">
          <cell r="J647" t="str">
            <v>S349</v>
          </cell>
        </row>
        <row r="648">
          <cell r="J648" t="str">
            <v>S350</v>
          </cell>
        </row>
        <row r="649">
          <cell r="J649" t="str">
            <v>S351</v>
          </cell>
        </row>
        <row r="650">
          <cell r="J650" t="str">
            <v>S352</v>
          </cell>
        </row>
        <row r="651">
          <cell r="J651" t="str">
            <v>S355</v>
          </cell>
        </row>
        <row r="652">
          <cell r="J652" t="str">
            <v>S360</v>
          </cell>
        </row>
        <row r="653">
          <cell r="J653" t="str">
            <v>S370</v>
          </cell>
        </row>
        <row r="654">
          <cell r="J654" t="str">
            <v>S375</v>
          </cell>
        </row>
        <row r="655">
          <cell r="J655" t="str">
            <v>S376</v>
          </cell>
        </row>
        <row r="656">
          <cell r="J656" t="str">
            <v>S400</v>
          </cell>
        </row>
        <row r="657">
          <cell r="J657" t="str">
            <v>S405</v>
          </cell>
        </row>
        <row r="658">
          <cell r="J658" t="str">
            <v>S410</v>
          </cell>
        </row>
        <row r="659">
          <cell r="J659" t="str">
            <v>S700</v>
          </cell>
        </row>
        <row r="660">
          <cell r="J660" t="str">
            <v>S705</v>
          </cell>
        </row>
        <row r="661">
          <cell r="J661" t="str">
            <v>S706</v>
          </cell>
        </row>
        <row r="662">
          <cell r="J662" t="str">
            <v>S710</v>
          </cell>
        </row>
        <row r="663">
          <cell r="J663" t="str">
            <v>S711</v>
          </cell>
        </row>
        <row r="664">
          <cell r="J664" t="str">
            <v>S730</v>
          </cell>
        </row>
        <row r="665">
          <cell r="J665" t="str">
            <v>S735</v>
          </cell>
        </row>
        <row r="666">
          <cell r="J666" t="str">
            <v>S740</v>
          </cell>
        </row>
        <row r="667">
          <cell r="J667" t="str">
            <v>S745</v>
          </cell>
        </row>
        <row r="668">
          <cell r="J668" t="str">
            <v>S750</v>
          </cell>
        </row>
        <row r="669">
          <cell r="J669" t="str">
            <v>S755</v>
          </cell>
        </row>
        <row r="670">
          <cell r="J670" t="str">
            <v>S760</v>
          </cell>
        </row>
        <row r="671">
          <cell r="J671" t="str">
            <v>S765</v>
          </cell>
        </row>
        <row r="672">
          <cell r="J672" t="str">
            <v>S770</v>
          </cell>
        </row>
        <row r="673">
          <cell r="J673" t="str">
            <v>S772</v>
          </cell>
        </row>
        <row r="674">
          <cell r="J674" t="str">
            <v>S773</v>
          </cell>
        </row>
        <row r="675">
          <cell r="J675" t="str">
            <v>S775</v>
          </cell>
        </row>
        <row r="676">
          <cell r="J676" t="str">
            <v>S800</v>
          </cell>
        </row>
        <row r="677">
          <cell r="J677" t="str">
            <v>S801</v>
          </cell>
        </row>
        <row r="678">
          <cell r="J678" t="str">
            <v>S802</v>
          </cell>
        </row>
        <row r="679">
          <cell r="J679" t="str">
            <v>S805</v>
          </cell>
        </row>
        <row r="680">
          <cell r="J680" t="str">
            <v>S810</v>
          </cell>
        </row>
        <row r="681">
          <cell r="J681" t="str">
            <v>S815</v>
          </cell>
        </row>
        <row r="682">
          <cell r="J682" t="str">
            <v>S817</v>
          </cell>
        </row>
        <row r="683">
          <cell r="J683" t="str">
            <v>S820</v>
          </cell>
        </row>
        <row r="684">
          <cell r="J684" t="str">
            <v>S822</v>
          </cell>
        </row>
        <row r="685">
          <cell r="J685" t="str">
            <v>S825</v>
          </cell>
        </row>
        <row r="686">
          <cell r="J686" t="str">
            <v>S830</v>
          </cell>
        </row>
        <row r="687">
          <cell r="J687" t="str">
            <v>S835</v>
          </cell>
        </row>
        <row r="688">
          <cell r="J688" t="str">
            <v>U018</v>
          </cell>
        </row>
        <row r="689">
          <cell r="J689" t="str">
            <v>U100</v>
          </cell>
        </row>
        <row r="690">
          <cell r="J690" t="str">
            <v>U101</v>
          </cell>
        </row>
        <row r="691">
          <cell r="J691" t="str">
            <v>U102</v>
          </cell>
        </row>
        <row r="692">
          <cell r="J692" t="str">
            <v>U103</v>
          </cell>
        </row>
        <row r="693">
          <cell r="J693" t="str">
            <v>U104</v>
          </cell>
        </row>
        <row r="694">
          <cell r="J694" t="str">
            <v>U105</v>
          </cell>
        </row>
        <row r="695">
          <cell r="J695" t="str">
            <v>U106</v>
          </cell>
        </row>
        <row r="696">
          <cell r="J696" t="str">
            <v>U110</v>
          </cell>
        </row>
        <row r="697">
          <cell r="J697" t="str">
            <v>U115</v>
          </cell>
        </row>
        <row r="698">
          <cell r="J698" t="str">
            <v>U120</v>
          </cell>
        </row>
        <row r="699">
          <cell r="J699" t="str">
            <v>U123</v>
          </cell>
        </row>
        <row r="700">
          <cell r="J700" t="str">
            <v>U125</v>
          </cell>
        </row>
        <row r="701">
          <cell r="J701" t="str">
            <v>U130</v>
          </cell>
        </row>
        <row r="702">
          <cell r="J702" t="str">
            <v>U135</v>
          </cell>
        </row>
        <row r="703">
          <cell r="J703" t="str">
            <v>U140</v>
          </cell>
        </row>
        <row r="704">
          <cell r="J704" t="str">
            <v>U145</v>
          </cell>
        </row>
        <row r="705">
          <cell r="J705" t="str">
            <v>U500</v>
          </cell>
        </row>
        <row r="706">
          <cell r="J706" t="str">
            <v>X002</v>
          </cell>
        </row>
        <row r="707">
          <cell r="J707" t="str">
            <v>X003</v>
          </cell>
        </row>
        <row r="708">
          <cell r="J708" t="str">
            <v>X004</v>
          </cell>
        </row>
        <row r="709">
          <cell r="J709" t="str">
            <v>X005</v>
          </cell>
        </row>
        <row r="710">
          <cell r="J710" t="str">
            <v>X006</v>
          </cell>
        </row>
        <row r="711">
          <cell r="J711" t="str">
            <v>X007</v>
          </cell>
        </row>
        <row r="712">
          <cell r="J712" t="str">
            <v>X008</v>
          </cell>
        </row>
        <row r="713">
          <cell r="J713" t="str">
            <v>X010</v>
          </cell>
        </row>
        <row r="714">
          <cell r="J714" t="str">
            <v>X011</v>
          </cell>
        </row>
        <row r="715">
          <cell r="J715" t="str">
            <v>X012</v>
          </cell>
        </row>
        <row r="716">
          <cell r="J716" t="str">
            <v>X014</v>
          </cell>
        </row>
        <row r="717">
          <cell r="J717" t="str">
            <v>X015</v>
          </cell>
        </row>
        <row r="718">
          <cell r="J718" t="str">
            <v>X016</v>
          </cell>
        </row>
        <row r="719">
          <cell r="J719" t="str">
            <v>X017</v>
          </cell>
        </row>
        <row r="720">
          <cell r="J720" t="str">
            <v>X018</v>
          </cell>
        </row>
        <row r="721">
          <cell r="J721" t="str">
            <v>X020</v>
          </cell>
        </row>
        <row r="722">
          <cell r="J722" t="str">
            <v>X022</v>
          </cell>
        </row>
        <row r="723">
          <cell r="J723" t="str">
            <v>X024</v>
          </cell>
        </row>
        <row r="724">
          <cell r="J724" t="str">
            <v>X025</v>
          </cell>
        </row>
        <row r="725">
          <cell r="J725" t="str">
            <v>X026</v>
          </cell>
        </row>
        <row r="726">
          <cell r="J726" t="str">
            <v>X027</v>
          </cell>
        </row>
        <row r="727">
          <cell r="J727" t="str">
            <v>X028</v>
          </cell>
        </row>
        <row r="728">
          <cell r="J728" t="str">
            <v>X029</v>
          </cell>
        </row>
        <row r="729">
          <cell r="J729" t="str">
            <v>X030</v>
          </cell>
        </row>
        <row r="730">
          <cell r="J730" t="str">
            <v>X031</v>
          </cell>
        </row>
        <row r="731">
          <cell r="J731" t="str">
            <v>X032</v>
          </cell>
        </row>
        <row r="732">
          <cell r="J732" t="str">
            <v>X033</v>
          </cell>
        </row>
        <row r="733">
          <cell r="J733" t="str">
            <v>X034</v>
          </cell>
        </row>
        <row r="734">
          <cell r="J734" t="str">
            <v>X035</v>
          </cell>
        </row>
        <row r="735">
          <cell r="J735" t="str">
            <v>X036</v>
          </cell>
        </row>
        <row r="736">
          <cell r="J736" t="str">
            <v>X038</v>
          </cell>
        </row>
        <row r="737">
          <cell r="J737" t="str">
            <v>X040</v>
          </cell>
        </row>
        <row r="738">
          <cell r="J738" t="str">
            <v>X048</v>
          </cell>
        </row>
        <row r="739">
          <cell r="J739" t="str">
            <v>X049</v>
          </cell>
        </row>
        <row r="740">
          <cell r="J740" t="str">
            <v>X050</v>
          </cell>
        </row>
        <row r="741">
          <cell r="J741" t="str">
            <v>X051</v>
          </cell>
        </row>
        <row r="742">
          <cell r="J742" t="str">
            <v>X052</v>
          </cell>
        </row>
        <row r="743">
          <cell r="J743" t="str">
            <v>X053</v>
          </cell>
        </row>
        <row r="744">
          <cell r="J744" t="str">
            <v>X055</v>
          </cell>
        </row>
        <row r="745">
          <cell r="J745" t="str">
            <v>X056</v>
          </cell>
        </row>
        <row r="746">
          <cell r="J746" t="str">
            <v>X057</v>
          </cell>
        </row>
        <row r="747">
          <cell r="J747" t="str">
            <v>X058</v>
          </cell>
        </row>
        <row r="748">
          <cell r="J748" t="str">
            <v>X100</v>
          </cell>
        </row>
        <row r="749">
          <cell r="J749" t="str">
            <v>X101</v>
          </cell>
        </row>
        <row r="750">
          <cell r="J750" t="str">
            <v>X110</v>
          </cell>
        </row>
        <row r="751">
          <cell r="J751" t="str">
            <v>X120</v>
          </cell>
        </row>
        <row r="752">
          <cell r="J752" t="str">
            <v>X205</v>
          </cell>
        </row>
        <row r="753">
          <cell r="J753" t="str">
            <v>X210</v>
          </cell>
        </row>
        <row r="754">
          <cell r="J754" t="str">
            <v>X215</v>
          </cell>
        </row>
        <row r="755">
          <cell r="J755" t="str">
            <v>X216</v>
          </cell>
        </row>
        <row r="756">
          <cell r="J756" t="str">
            <v>X220</v>
          </cell>
        </row>
        <row r="757">
          <cell r="J757" t="str">
            <v>X225</v>
          </cell>
        </row>
        <row r="758">
          <cell r="J758" t="str">
            <v>X230</v>
          </cell>
        </row>
        <row r="759">
          <cell r="J759" t="str">
            <v>X235</v>
          </cell>
        </row>
        <row r="760">
          <cell r="J760" t="str">
            <v>X240</v>
          </cell>
        </row>
        <row r="761">
          <cell r="J761" t="str">
            <v>X300</v>
          </cell>
        </row>
        <row r="762">
          <cell r="J762" t="str">
            <v>X305</v>
          </cell>
        </row>
        <row r="763">
          <cell r="J763" t="str">
            <v>X310</v>
          </cell>
        </row>
        <row r="764">
          <cell r="J764" t="str">
            <v>X315</v>
          </cell>
        </row>
        <row r="765">
          <cell r="J765" t="str">
            <v>X320</v>
          </cell>
        </row>
        <row r="766">
          <cell r="J766" t="str">
            <v>X325</v>
          </cell>
        </row>
        <row r="767">
          <cell r="J767" t="str">
            <v>X330</v>
          </cell>
        </row>
        <row r="768">
          <cell r="J768" t="str">
            <v>X335</v>
          </cell>
        </row>
        <row r="769">
          <cell r="J769" t="str">
            <v>X340</v>
          </cell>
        </row>
        <row r="770">
          <cell r="J770" t="str">
            <v>X343</v>
          </cell>
        </row>
        <row r="771">
          <cell r="J771" t="str">
            <v>X345</v>
          </cell>
        </row>
        <row r="772">
          <cell r="J772" t="str">
            <v>X346</v>
          </cell>
        </row>
        <row r="773">
          <cell r="J773" t="str">
            <v>X350</v>
          </cell>
        </row>
        <row r="774">
          <cell r="J774" t="str">
            <v>X355</v>
          </cell>
        </row>
        <row r="775">
          <cell r="J775" t="str">
            <v>X360</v>
          </cell>
        </row>
        <row r="776">
          <cell r="J776" t="str">
            <v>X400</v>
          </cell>
        </row>
        <row r="777">
          <cell r="J777" t="str">
            <v>X415</v>
          </cell>
        </row>
        <row r="778">
          <cell r="J778" t="str">
            <v>X435</v>
          </cell>
        </row>
        <row r="779">
          <cell r="J779" t="str">
            <v>X440</v>
          </cell>
        </row>
        <row r="780">
          <cell r="J780" t="str">
            <v>X505</v>
          </cell>
        </row>
        <row r="781">
          <cell r="J781" t="str">
            <v>X510</v>
          </cell>
        </row>
        <row r="782">
          <cell r="J782" t="str">
            <v>X560</v>
          </cell>
        </row>
        <row r="783">
          <cell r="J783" t="str">
            <v>X570</v>
          </cell>
        </row>
        <row r="784">
          <cell r="J784" t="str">
            <v>Z018</v>
          </cell>
        </row>
        <row r="785">
          <cell r="J785" t="str">
            <v>Z019</v>
          </cell>
        </row>
        <row r="786">
          <cell r="J786" t="str">
            <v>Z020</v>
          </cell>
        </row>
        <row r="787">
          <cell r="J787" t="str">
            <v>Z052</v>
          </cell>
        </row>
        <row r="788">
          <cell r="J788" t="str">
            <v>Z100</v>
          </cell>
        </row>
        <row r="789">
          <cell r="J789" t="str">
            <v>Z105</v>
          </cell>
        </row>
        <row r="790">
          <cell r="J790" t="str">
            <v>Z110</v>
          </cell>
        </row>
        <row r="791">
          <cell r="J791" t="str">
            <v>Z115</v>
          </cell>
        </row>
        <row r="792">
          <cell r="J792" t="str">
            <v>Z120</v>
          </cell>
        </row>
        <row r="793">
          <cell r="J793" t="str">
            <v>Z125</v>
          </cell>
        </row>
        <row r="794">
          <cell r="J794" t="str">
            <v>Z130</v>
          </cell>
        </row>
        <row r="795">
          <cell r="J795" t="str">
            <v>Z135</v>
          </cell>
        </row>
        <row r="796">
          <cell r="J796" t="str">
            <v>Z140</v>
          </cell>
        </row>
        <row r="797">
          <cell r="J797" t="str">
            <v>Z500</v>
          </cell>
        </row>
        <row r="798">
          <cell r="J798" t="str">
            <v>Z505</v>
          </cell>
        </row>
        <row r="799">
          <cell r="J799" t="str">
            <v>Z510</v>
          </cell>
        </row>
        <row r="800">
          <cell r="J800" t="str">
            <v>Z520</v>
          </cell>
        </row>
        <row r="801">
          <cell r="J801" t="str">
            <v>Z600</v>
          </cell>
        </row>
        <row r="802">
          <cell r="J802" t="str">
            <v>Z605</v>
          </cell>
        </row>
        <row r="803">
          <cell r="J803" t="str">
            <v>Z610</v>
          </cell>
        </row>
        <row r="804">
          <cell r="J804" t="str">
            <v>Z615</v>
          </cell>
        </row>
        <row r="805">
          <cell r="J805" t="str">
            <v>Z620</v>
          </cell>
        </row>
        <row r="806">
          <cell r="J806" t="str">
            <v>Z625</v>
          </cell>
        </row>
        <row r="807">
          <cell r="J807" t="str">
            <v>Z630</v>
          </cell>
        </row>
        <row r="808">
          <cell r="J808" t="str">
            <v>Z635</v>
          </cell>
        </row>
        <row r="809">
          <cell r="J809" t="str">
            <v>Z640</v>
          </cell>
        </row>
        <row r="810">
          <cell r="J810" t="str">
            <v>Z645</v>
          </cell>
        </row>
        <row r="811">
          <cell r="J811" t="str">
            <v>Z650</v>
          </cell>
        </row>
        <row r="812">
          <cell r="J812" t="str">
            <v>Z690</v>
          </cell>
        </row>
        <row r="813">
          <cell r="J813" t="str">
            <v>Z695</v>
          </cell>
        </row>
        <row r="814">
          <cell r="J814" t="str">
            <v>Z710</v>
          </cell>
        </row>
        <row r="815">
          <cell r="J815" t="str">
            <v>Z715</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idgeConst"/>
      <sheetName val="Sheet1"/>
    </sheetNames>
    <sheetDataSet>
      <sheetData sheetId="0">
        <row r="3">
          <cell r="W3">
            <v>206.00722315168898</v>
          </cell>
        </row>
        <row r="4">
          <cell r="W4">
            <v>278.83076287878788</v>
          </cell>
        </row>
        <row r="5">
          <cell r="W5">
            <v>2016.1790064102563</v>
          </cell>
        </row>
        <row r="6">
          <cell r="W6">
            <v>71.344538283550705</v>
          </cell>
        </row>
        <row r="7">
          <cell r="W7">
            <v>250.01097355769235</v>
          </cell>
        </row>
        <row r="8">
          <cell r="W8" t="str">
            <v/>
          </cell>
        </row>
        <row r="9">
          <cell r="W9">
            <v>2583.7075</v>
          </cell>
        </row>
        <row r="10">
          <cell r="W10">
            <v>219.51666666666668</v>
          </cell>
        </row>
        <row r="11">
          <cell r="W11">
            <v>1354.2129237288136</v>
          </cell>
        </row>
        <row r="12">
          <cell r="W12">
            <v>579.50045165394397</v>
          </cell>
        </row>
        <row r="13">
          <cell r="W13">
            <v>1.8844935613611034</v>
          </cell>
        </row>
        <row r="14">
          <cell r="W14" t="str">
            <v/>
          </cell>
        </row>
        <row r="15">
          <cell r="W15">
            <v>7.5527689331944661</v>
          </cell>
        </row>
        <row r="16">
          <cell r="W16" t="str">
            <v/>
          </cell>
        </row>
        <row r="17">
          <cell r="W17">
            <v>4.2942280508416371</v>
          </cell>
        </row>
        <row r="18">
          <cell r="W18">
            <v>1.7821473502837242</v>
          </cell>
        </row>
        <row r="19">
          <cell r="W19">
            <v>560.72798449612401</v>
          </cell>
        </row>
        <row r="20">
          <cell r="W20">
            <v>929.88437004325885</v>
          </cell>
        </row>
        <row r="21">
          <cell r="W21">
            <v>1599.2883199011389</v>
          </cell>
        </row>
        <row r="22">
          <cell r="W22">
            <v>599.375</v>
          </cell>
        </row>
        <row r="23">
          <cell r="W23" t="str">
            <v/>
          </cell>
        </row>
        <row r="24">
          <cell r="W24">
            <v>462.8125</v>
          </cell>
        </row>
        <row r="25">
          <cell r="W25">
            <v>7494.1304074310292</v>
          </cell>
        </row>
        <row r="26">
          <cell r="W26">
            <v>6708.6554295479255</v>
          </cell>
        </row>
        <row r="27">
          <cell r="W27" t="str">
            <v/>
          </cell>
        </row>
        <row r="28">
          <cell r="W28">
            <v>1861.0422999999998</v>
          </cell>
        </row>
        <row r="29">
          <cell r="W29">
            <v>1741.8505898624403</v>
          </cell>
        </row>
        <row r="30">
          <cell r="W30">
            <v>1635.930376344086</v>
          </cell>
        </row>
        <row r="31">
          <cell r="W31" t="str">
            <v/>
          </cell>
        </row>
        <row r="32">
          <cell r="W32">
            <v>10520.128909551986</v>
          </cell>
        </row>
        <row r="33">
          <cell r="W33">
            <v>10417.418772563176</v>
          </cell>
        </row>
        <row r="34">
          <cell r="W34" t="str">
            <v/>
          </cell>
        </row>
        <row r="35">
          <cell r="W35" t="str">
            <v/>
          </cell>
        </row>
        <row r="36">
          <cell r="W36" t="str">
            <v/>
          </cell>
        </row>
        <row r="37">
          <cell r="W37">
            <v>399.42739641311073</v>
          </cell>
        </row>
        <row r="38">
          <cell r="W38">
            <v>552.54685254803678</v>
          </cell>
        </row>
        <row r="39">
          <cell r="W39">
            <v>725.72211155378488</v>
          </cell>
        </row>
        <row r="40">
          <cell r="W40">
            <v>931.35838150289021</v>
          </cell>
        </row>
        <row r="41">
          <cell r="W41">
            <v>284.5</v>
          </cell>
        </row>
        <row r="42">
          <cell r="W42">
            <v>86.995316093483822</v>
          </cell>
        </row>
        <row r="43">
          <cell r="W43">
            <v>220.46809172155898</v>
          </cell>
        </row>
        <row r="44">
          <cell r="W44">
            <v>844.6147965116279</v>
          </cell>
        </row>
        <row r="45">
          <cell r="W45" t="str">
            <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2"/>
    </sheetNames>
    <sheetDataSet>
      <sheetData sheetId="0">
        <row r="14">
          <cell r="I14" t="str">
            <v/>
          </cell>
          <cell r="L14" t="str">
            <v/>
          </cell>
          <cell r="O14" t="str">
            <v/>
          </cell>
          <cell r="R14" t="str">
            <v/>
          </cell>
          <cell r="U14" t="str">
            <v/>
          </cell>
          <cell r="X14" t="str">
            <v/>
          </cell>
          <cell r="AA14" t="str">
            <v/>
          </cell>
          <cell r="AD14" t="str">
            <v/>
          </cell>
          <cell r="AG14" t="str">
            <v/>
          </cell>
          <cell r="AJ14" t="str">
            <v/>
          </cell>
          <cell r="AM14" t="str">
            <v/>
          </cell>
          <cell r="AP14" t="str">
            <v/>
          </cell>
          <cell r="AS14" t="str">
            <v/>
          </cell>
          <cell r="AV14" t="str">
            <v/>
          </cell>
          <cell r="AY14" t="str">
            <v/>
          </cell>
          <cell r="BB14" t="str">
            <v/>
          </cell>
          <cell r="BE14" t="str">
            <v/>
          </cell>
          <cell r="BH14" t="str">
            <v/>
          </cell>
          <cell r="BK14" t="str">
            <v/>
          </cell>
          <cell r="BN14" t="str">
            <v/>
          </cell>
          <cell r="BQ14" t="str">
            <v/>
          </cell>
          <cell r="BT14" t="str">
            <v/>
          </cell>
          <cell r="BW14" t="str">
            <v/>
          </cell>
          <cell r="BZ14" t="str">
            <v/>
          </cell>
          <cell r="CC14" t="str">
            <v/>
          </cell>
          <cell r="CF14" t="str">
            <v/>
          </cell>
          <cell r="CI14" t="str">
            <v/>
          </cell>
          <cell r="CL14" t="str">
            <v/>
          </cell>
          <cell r="CO14" t="str">
            <v/>
          </cell>
          <cell r="CR14" t="str">
            <v/>
          </cell>
          <cell r="CU14" t="str">
            <v/>
          </cell>
          <cell r="CX14" t="str">
            <v/>
          </cell>
          <cell r="DA14" t="str">
            <v/>
          </cell>
          <cell r="DD14" t="str">
            <v/>
          </cell>
          <cell r="DG14" t="str">
            <v/>
          </cell>
          <cell r="DJ14" t="str">
            <v/>
          </cell>
          <cell r="DM14" t="str">
            <v/>
          </cell>
          <cell r="DP14" t="str">
            <v/>
          </cell>
          <cell r="DS14" t="str">
            <v/>
          </cell>
          <cell r="DV14" t="str">
            <v/>
          </cell>
          <cell r="DY14" t="str">
            <v/>
          </cell>
          <cell r="EB14" t="str">
            <v/>
          </cell>
        </row>
        <row r="25">
          <cell r="I25">
            <v>167.05952336582573</v>
          </cell>
          <cell r="L25" t="str">
            <v/>
          </cell>
          <cell r="O25">
            <v>3844.6949023437501</v>
          </cell>
          <cell r="R25">
            <v>16.55879981364679</v>
          </cell>
          <cell r="U25" t="str">
            <v/>
          </cell>
          <cell r="X25" t="str">
            <v/>
          </cell>
          <cell r="AA25" t="str">
            <v/>
          </cell>
          <cell r="AD25" t="str">
            <v/>
          </cell>
          <cell r="AG25">
            <v>7361.0561627252255</v>
          </cell>
          <cell r="AJ25">
            <v>628.75584491081963</v>
          </cell>
          <cell r="AM25">
            <v>2.6072010623100992</v>
          </cell>
          <cell r="AP25" t="str">
            <v/>
          </cell>
          <cell r="AS25">
            <v>10.288194760060019</v>
          </cell>
          <cell r="AV25" t="str">
            <v/>
          </cell>
          <cell r="AY25">
            <v>5.4496874999999996</v>
          </cell>
          <cell r="BB25">
            <v>1.5926740115176214</v>
          </cell>
          <cell r="BE25" t="str">
            <v/>
          </cell>
          <cell r="BH25">
            <v>1448.7119957720588</v>
          </cell>
          <cell r="BK25">
            <v>2308.3557092311294</v>
          </cell>
          <cell r="BN25">
            <v>707.42577808219175</v>
          </cell>
          <cell r="BQ25">
            <v>836.4375</v>
          </cell>
          <cell r="BT25" t="str">
            <v/>
          </cell>
          <cell r="BW25">
            <v>5335.4309533081432</v>
          </cell>
          <cell r="BZ25">
            <v>8348.1984317688239</v>
          </cell>
          <cell r="CC25" t="str">
            <v/>
          </cell>
          <cell r="CF25">
            <v>2386.1990081676136</v>
          </cell>
          <cell r="CI25" t="str">
            <v/>
          </cell>
          <cell r="CL25" t="str">
            <v/>
          </cell>
          <cell r="CO25" t="str">
            <v/>
          </cell>
          <cell r="CR25" t="str">
            <v/>
          </cell>
          <cell r="CU25" t="str">
            <v/>
          </cell>
          <cell r="CX25" t="str">
            <v/>
          </cell>
          <cell r="DA25" t="str">
            <v/>
          </cell>
          <cell r="DD25" t="str">
            <v/>
          </cell>
          <cell r="DG25" t="str">
            <v/>
          </cell>
          <cell r="DJ25">
            <v>502.20469350492215</v>
          </cell>
          <cell r="DM25" t="str">
            <v/>
          </cell>
          <cell r="DP25">
            <v>983.34040178571433</v>
          </cell>
          <cell r="DS25" t="str">
            <v/>
          </cell>
          <cell r="DV25">
            <v>54.306250000000006</v>
          </cell>
          <cell r="DY25">
            <v>263.984375</v>
          </cell>
          <cell r="EB25" t="str">
            <v/>
          </cell>
        </row>
        <row r="36">
          <cell r="I36">
            <v>122.420927734375</v>
          </cell>
          <cell r="L36" t="str">
            <v/>
          </cell>
          <cell r="O36">
            <v>5520.7586523437494</v>
          </cell>
          <cell r="R36">
            <v>16.201396484374996</v>
          </cell>
          <cell r="U36" t="str">
            <v/>
          </cell>
          <cell r="X36" t="str">
            <v/>
          </cell>
          <cell r="AA36" t="str">
            <v/>
          </cell>
          <cell r="AD36" t="str">
            <v/>
          </cell>
          <cell r="AG36" t="str">
            <v/>
          </cell>
          <cell r="AJ36" t="str">
            <v/>
          </cell>
          <cell r="AM36">
            <v>2.7517675781249995</v>
          </cell>
          <cell r="AP36" t="str">
            <v/>
          </cell>
          <cell r="AS36">
            <v>10.891308593750001</v>
          </cell>
          <cell r="AV36" t="str">
            <v/>
          </cell>
          <cell r="AY36">
            <v>6.3737597656249996</v>
          </cell>
          <cell r="BB36">
            <v>1.2506347656249996</v>
          </cell>
          <cell r="BE36" t="str">
            <v/>
          </cell>
          <cell r="BH36">
            <v>1675.9864257812501</v>
          </cell>
          <cell r="BK36">
            <v>2178.7477539062502</v>
          </cell>
          <cell r="BN36" t="str">
            <v/>
          </cell>
          <cell r="BQ36" t="str">
            <v/>
          </cell>
          <cell r="BT36" t="str">
            <v/>
          </cell>
          <cell r="BW36" t="str">
            <v/>
          </cell>
          <cell r="BZ36" t="str">
            <v/>
          </cell>
          <cell r="CC36" t="str">
            <v/>
          </cell>
          <cell r="CF36" t="str">
            <v/>
          </cell>
          <cell r="CI36">
            <v>2473.6410416666668</v>
          </cell>
          <cell r="CL36" t="str">
            <v/>
          </cell>
          <cell r="CO36" t="str">
            <v/>
          </cell>
          <cell r="CR36" t="str">
            <v/>
          </cell>
          <cell r="CU36" t="str">
            <v/>
          </cell>
          <cell r="CX36" t="str">
            <v/>
          </cell>
          <cell r="DA36" t="str">
            <v/>
          </cell>
          <cell r="DD36" t="str">
            <v/>
          </cell>
          <cell r="DG36" t="str">
            <v/>
          </cell>
          <cell r="DJ36">
            <v>453.41719682672056</v>
          </cell>
          <cell r="DM36" t="str">
            <v/>
          </cell>
          <cell r="DP36" t="str">
            <v/>
          </cell>
          <cell r="DS36" t="str">
            <v/>
          </cell>
          <cell r="DV36">
            <v>66.380468750000006</v>
          </cell>
          <cell r="DY36" t="str">
            <v/>
          </cell>
          <cell r="EB36">
            <v>141.97304687499999</v>
          </cell>
        </row>
        <row r="47">
          <cell r="I47" t="str">
            <v/>
          </cell>
          <cell r="L47" t="str">
            <v/>
          </cell>
          <cell r="O47" t="str">
            <v/>
          </cell>
          <cell r="R47" t="str">
            <v/>
          </cell>
          <cell r="U47" t="str">
            <v/>
          </cell>
          <cell r="X47" t="str">
            <v/>
          </cell>
          <cell r="AA47" t="str">
            <v/>
          </cell>
          <cell r="AD47" t="str">
            <v/>
          </cell>
          <cell r="AG47" t="str">
            <v/>
          </cell>
          <cell r="AJ47" t="str">
            <v/>
          </cell>
          <cell r="AM47" t="str">
            <v/>
          </cell>
          <cell r="AP47" t="str">
            <v/>
          </cell>
          <cell r="AS47" t="str">
            <v/>
          </cell>
          <cell r="AV47" t="str">
            <v/>
          </cell>
          <cell r="AY47" t="str">
            <v/>
          </cell>
          <cell r="BB47" t="str">
            <v/>
          </cell>
          <cell r="BE47" t="str">
            <v/>
          </cell>
          <cell r="BH47" t="str">
            <v/>
          </cell>
          <cell r="BK47" t="str">
            <v/>
          </cell>
          <cell r="BN47" t="str">
            <v/>
          </cell>
          <cell r="BQ47" t="str">
            <v/>
          </cell>
          <cell r="BT47" t="str">
            <v/>
          </cell>
          <cell r="BW47" t="str">
            <v/>
          </cell>
          <cell r="BZ47" t="str">
            <v/>
          </cell>
          <cell r="CC47" t="str">
            <v/>
          </cell>
          <cell r="CF47" t="str">
            <v/>
          </cell>
          <cell r="CI47" t="str">
            <v/>
          </cell>
          <cell r="CL47" t="str">
            <v/>
          </cell>
          <cell r="CO47" t="str">
            <v/>
          </cell>
          <cell r="CR47" t="str">
            <v/>
          </cell>
          <cell r="CU47" t="str">
            <v/>
          </cell>
          <cell r="CX47" t="str">
            <v/>
          </cell>
          <cell r="DA47" t="str">
            <v/>
          </cell>
          <cell r="DD47" t="str">
            <v/>
          </cell>
          <cell r="DG47" t="str">
            <v/>
          </cell>
          <cell r="DJ47" t="str">
            <v/>
          </cell>
          <cell r="DM47" t="str">
            <v/>
          </cell>
          <cell r="DP47" t="str">
            <v/>
          </cell>
          <cell r="DS47" t="str">
            <v/>
          </cell>
          <cell r="DV47" t="str">
            <v/>
          </cell>
          <cell r="DY47" t="str">
            <v/>
          </cell>
          <cell r="EB47" t="str">
            <v/>
          </cell>
        </row>
        <row r="58">
          <cell r="I58">
            <v>276.25</v>
          </cell>
          <cell r="L58">
            <v>376.25</v>
          </cell>
          <cell r="O58">
            <v>6070.3125</v>
          </cell>
          <cell r="R58">
            <v>7.03125</v>
          </cell>
          <cell r="U58" t="str">
            <v/>
          </cell>
          <cell r="X58" t="str">
            <v/>
          </cell>
          <cell r="AA58" t="str">
            <v/>
          </cell>
          <cell r="AD58" t="str">
            <v/>
          </cell>
          <cell r="AG58" t="str">
            <v/>
          </cell>
          <cell r="AJ58" t="str">
            <v/>
          </cell>
          <cell r="AM58" t="str">
            <v/>
          </cell>
          <cell r="AP58" t="str">
            <v/>
          </cell>
          <cell r="AS58" t="str">
            <v/>
          </cell>
          <cell r="AV58" t="str">
            <v/>
          </cell>
          <cell r="AY58">
            <v>13.8125</v>
          </cell>
          <cell r="BB58">
            <v>3.8125</v>
          </cell>
          <cell r="BE58" t="str">
            <v/>
          </cell>
          <cell r="BH58" t="str">
            <v/>
          </cell>
          <cell r="BK58">
            <v>5250</v>
          </cell>
          <cell r="BN58" t="str">
            <v/>
          </cell>
          <cell r="BQ58" t="str">
            <v/>
          </cell>
          <cell r="BT58" t="str">
            <v/>
          </cell>
          <cell r="BW58" t="str">
            <v/>
          </cell>
          <cell r="BZ58" t="str">
            <v/>
          </cell>
          <cell r="CC58" t="str">
            <v/>
          </cell>
          <cell r="CF58" t="str">
            <v/>
          </cell>
          <cell r="CI58" t="str">
            <v/>
          </cell>
          <cell r="CL58">
            <v>2943.6197916666665</v>
          </cell>
          <cell r="CO58" t="str">
            <v/>
          </cell>
          <cell r="CR58" t="str">
            <v/>
          </cell>
          <cell r="CU58" t="str">
            <v/>
          </cell>
          <cell r="CX58" t="str">
            <v/>
          </cell>
          <cell r="DA58" t="str">
            <v/>
          </cell>
          <cell r="DD58" t="str">
            <v/>
          </cell>
          <cell r="DG58">
            <v>368.75</v>
          </cell>
          <cell r="DJ58" t="str">
            <v/>
          </cell>
          <cell r="DM58" t="str">
            <v/>
          </cell>
          <cell r="DP58" t="str">
            <v/>
          </cell>
          <cell r="DS58" t="str">
            <v/>
          </cell>
          <cell r="DV58" t="str">
            <v/>
          </cell>
          <cell r="DY58" t="str">
            <v/>
          </cell>
          <cell r="EB58" t="str">
            <v/>
          </cell>
        </row>
        <row r="69">
          <cell r="I69" t="str">
            <v/>
          </cell>
          <cell r="L69" t="str">
            <v/>
          </cell>
          <cell r="O69" t="str">
            <v/>
          </cell>
          <cell r="R69" t="str">
            <v/>
          </cell>
          <cell r="U69" t="str">
            <v/>
          </cell>
          <cell r="X69" t="str">
            <v/>
          </cell>
          <cell r="AA69" t="str">
            <v/>
          </cell>
          <cell r="AD69" t="str">
            <v/>
          </cell>
          <cell r="AG69" t="str">
            <v/>
          </cell>
          <cell r="AJ69" t="str">
            <v/>
          </cell>
          <cell r="AM69" t="str">
            <v/>
          </cell>
          <cell r="AP69" t="str">
            <v/>
          </cell>
          <cell r="AS69" t="str">
            <v/>
          </cell>
          <cell r="AV69" t="str">
            <v/>
          </cell>
          <cell r="AY69" t="str">
            <v/>
          </cell>
          <cell r="BB69" t="str">
            <v/>
          </cell>
          <cell r="BE69" t="str">
            <v/>
          </cell>
          <cell r="BH69" t="str">
            <v/>
          </cell>
          <cell r="BK69" t="str">
            <v/>
          </cell>
          <cell r="BN69" t="str">
            <v/>
          </cell>
          <cell r="BQ69" t="str">
            <v/>
          </cell>
          <cell r="BT69" t="str">
            <v/>
          </cell>
          <cell r="BW69" t="str">
            <v/>
          </cell>
          <cell r="BZ69" t="str">
            <v/>
          </cell>
          <cell r="CC69" t="str">
            <v/>
          </cell>
          <cell r="CF69" t="str">
            <v/>
          </cell>
          <cell r="CI69" t="str">
            <v/>
          </cell>
          <cell r="CL69" t="str">
            <v/>
          </cell>
          <cell r="CO69" t="str">
            <v/>
          </cell>
          <cell r="CR69" t="str">
            <v/>
          </cell>
          <cell r="CU69" t="str">
            <v/>
          </cell>
          <cell r="CX69" t="str">
            <v/>
          </cell>
          <cell r="DA69" t="str">
            <v/>
          </cell>
          <cell r="DD69" t="str">
            <v/>
          </cell>
          <cell r="DG69" t="str">
            <v/>
          </cell>
          <cell r="DJ69" t="str">
            <v/>
          </cell>
          <cell r="DM69" t="str">
            <v/>
          </cell>
          <cell r="DP69" t="str">
            <v/>
          </cell>
          <cell r="DS69" t="str">
            <v/>
          </cell>
          <cell r="DV69" t="str">
            <v/>
          </cell>
          <cell r="DY69" t="str">
            <v/>
          </cell>
          <cell r="EB69" t="str">
            <v/>
          </cell>
        </row>
        <row r="80">
          <cell r="I80">
            <v>463.05603780864197</v>
          </cell>
          <cell r="L80" t="str">
            <v/>
          </cell>
          <cell r="O80">
            <v>6481.8795072115381</v>
          </cell>
          <cell r="R80">
            <v>160.58876901455025</v>
          </cell>
          <cell r="U80">
            <v>800.82627952755911</v>
          </cell>
          <cell r="X80">
            <v>1014.497139084507</v>
          </cell>
          <cell r="AA80" t="str">
            <v/>
          </cell>
          <cell r="AD80" t="str">
            <v/>
          </cell>
          <cell r="AG80">
            <v>15835.504807692309</v>
          </cell>
          <cell r="AJ80">
            <v>1903.6250626566416</v>
          </cell>
          <cell r="AM80">
            <v>3.0432402225975119</v>
          </cell>
          <cell r="AP80" t="str">
            <v/>
          </cell>
          <cell r="AS80">
            <v>15.448892165885766</v>
          </cell>
          <cell r="AV80" t="str">
            <v/>
          </cell>
          <cell r="AY80">
            <v>8.0722029370571367</v>
          </cell>
          <cell r="BB80">
            <v>3.1417169084179157</v>
          </cell>
          <cell r="BE80">
            <v>1692.4925141550523</v>
          </cell>
          <cell r="BH80">
            <v>2929.4635519801982</v>
          </cell>
          <cell r="BK80">
            <v>3841.4074876348927</v>
          </cell>
          <cell r="BN80" t="str">
            <v/>
          </cell>
          <cell r="BQ80" t="str">
            <v/>
          </cell>
          <cell r="BT80" t="str">
            <v/>
          </cell>
          <cell r="BW80">
            <v>13045.388192041522</v>
          </cell>
          <cell r="BZ80">
            <v>12240.640219155845</v>
          </cell>
          <cell r="CC80">
            <v>6781.4907962328771</v>
          </cell>
          <cell r="CF80" t="str">
            <v/>
          </cell>
          <cell r="CI80" t="str">
            <v/>
          </cell>
          <cell r="CL80" t="str">
            <v/>
          </cell>
          <cell r="CO80" t="str">
            <v/>
          </cell>
          <cell r="CR80" t="str">
            <v/>
          </cell>
          <cell r="CU80" t="str">
            <v/>
          </cell>
          <cell r="CX80" t="str">
            <v/>
          </cell>
          <cell r="DA80">
            <v>11362.3046875</v>
          </cell>
          <cell r="DD80" t="str">
            <v/>
          </cell>
          <cell r="DG80" t="str">
            <v/>
          </cell>
          <cell r="DJ80">
            <v>1025.0515776699028</v>
          </cell>
          <cell r="DM80" t="str">
            <v/>
          </cell>
          <cell r="DP80" t="str">
            <v/>
          </cell>
          <cell r="DS80" t="str">
            <v/>
          </cell>
          <cell r="DV80">
            <v>83.254285293126685</v>
          </cell>
          <cell r="DY80">
            <v>453.11031764168189</v>
          </cell>
          <cell r="EB80" t="str">
            <v/>
          </cell>
        </row>
        <row r="91">
          <cell r="I91" t="str">
            <v/>
          </cell>
          <cell r="L91" t="str">
            <v/>
          </cell>
          <cell r="O91" t="str">
            <v/>
          </cell>
          <cell r="R91" t="str">
            <v/>
          </cell>
          <cell r="U91" t="str">
            <v/>
          </cell>
          <cell r="X91" t="str">
            <v/>
          </cell>
          <cell r="AA91" t="str">
            <v/>
          </cell>
          <cell r="AD91" t="str">
            <v/>
          </cell>
          <cell r="AG91" t="str">
            <v/>
          </cell>
          <cell r="AJ91" t="str">
            <v/>
          </cell>
          <cell r="AM91" t="str">
            <v/>
          </cell>
          <cell r="AP91" t="str">
            <v/>
          </cell>
          <cell r="AS91" t="str">
            <v/>
          </cell>
          <cell r="AV91" t="str">
            <v/>
          </cell>
          <cell r="AY91" t="str">
            <v/>
          </cell>
          <cell r="BB91" t="str">
            <v/>
          </cell>
          <cell r="BE91" t="str">
            <v/>
          </cell>
          <cell r="BH91" t="str">
            <v/>
          </cell>
          <cell r="BK91" t="str">
            <v/>
          </cell>
          <cell r="BN91" t="str">
            <v/>
          </cell>
          <cell r="BQ91" t="str">
            <v/>
          </cell>
          <cell r="BT91" t="str">
            <v/>
          </cell>
          <cell r="BW91" t="str">
            <v/>
          </cell>
          <cell r="BZ91" t="str">
            <v/>
          </cell>
          <cell r="CC91" t="str">
            <v/>
          </cell>
          <cell r="CF91" t="str">
            <v/>
          </cell>
          <cell r="CI91" t="str">
            <v/>
          </cell>
          <cell r="CL91" t="str">
            <v/>
          </cell>
          <cell r="CO91" t="str">
            <v/>
          </cell>
          <cell r="CR91" t="str">
            <v/>
          </cell>
          <cell r="CU91" t="str">
            <v/>
          </cell>
          <cell r="CX91" t="str">
            <v/>
          </cell>
          <cell r="DA91" t="str">
            <v/>
          </cell>
          <cell r="DD91" t="str">
            <v/>
          </cell>
          <cell r="DG91" t="str">
            <v/>
          </cell>
          <cell r="DJ91" t="str">
            <v/>
          </cell>
          <cell r="DM91" t="str">
            <v/>
          </cell>
          <cell r="DP91" t="str">
            <v/>
          </cell>
          <cell r="DS91" t="str">
            <v/>
          </cell>
          <cell r="DV91" t="str">
            <v/>
          </cell>
          <cell r="DY91" t="str">
            <v/>
          </cell>
          <cell r="EB91" t="str">
            <v/>
          </cell>
        </row>
        <row r="102">
          <cell r="I102" t="str">
            <v/>
          </cell>
          <cell r="L102" t="str">
            <v/>
          </cell>
          <cell r="O102" t="str">
            <v/>
          </cell>
          <cell r="R102" t="str">
            <v/>
          </cell>
          <cell r="U102" t="str">
            <v/>
          </cell>
          <cell r="X102" t="str">
            <v/>
          </cell>
          <cell r="AA102" t="str">
            <v/>
          </cell>
          <cell r="AD102" t="str">
            <v/>
          </cell>
          <cell r="AG102" t="str">
            <v/>
          </cell>
          <cell r="AJ102" t="str">
            <v/>
          </cell>
          <cell r="AM102" t="str">
            <v/>
          </cell>
          <cell r="AP102" t="str">
            <v/>
          </cell>
          <cell r="AS102" t="str">
            <v/>
          </cell>
          <cell r="AV102" t="str">
            <v/>
          </cell>
          <cell r="AY102" t="str">
            <v/>
          </cell>
          <cell r="BB102" t="str">
            <v/>
          </cell>
          <cell r="BE102" t="str">
            <v/>
          </cell>
          <cell r="BH102" t="str">
            <v/>
          </cell>
          <cell r="BK102" t="str">
            <v/>
          </cell>
          <cell r="BN102" t="str">
            <v/>
          </cell>
          <cell r="BQ102" t="str">
            <v/>
          </cell>
          <cell r="BT102" t="str">
            <v/>
          </cell>
          <cell r="BW102" t="str">
            <v/>
          </cell>
          <cell r="BZ102" t="str">
            <v/>
          </cell>
          <cell r="CC102" t="str">
            <v/>
          </cell>
          <cell r="CF102" t="str">
            <v/>
          </cell>
          <cell r="CI102" t="str">
            <v/>
          </cell>
          <cell r="CL102" t="str">
            <v/>
          </cell>
          <cell r="CO102" t="str">
            <v/>
          </cell>
          <cell r="CR102" t="str">
            <v/>
          </cell>
          <cell r="CU102" t="str">
            <v/>
          </cell>
          <cell r="CX102" t="str">
            <v/>
          </cell>
          <cell r="DA102" t="str">
            <v/>
          </cell>
          <cell r="DD102" t="str">
            <v/>
          </cell>
          <cell r="DG102" t="str">
            <v/>
          </cell>
          <cell r="DJ102" t="str">
            <v/>
          </cell>
          <cell r="DM102" t="str">
            <v/>
          </cell>
          <cell r="DP102" t="str">
            <v/>
          </cell>
          <cell r="DS102" t="str">
            <v/>
          </cell>
          <cell r="DV102" t="str">
            <v/>
          </cell>
          <cell r="DY102" t="str">
            <v/>
          </cell>
          <cell r="EB102" t="str">
            <v/>
          </cell>
        </row>
        <row r="113">
          <cell r="I113" t="str">
            <v/>
          </cell>
          <cell r="L113" t="str">
            <v/>
          </cell>
          <cell r="O113" t="str">
            <v/>
          </cell>
          <cell r="R113" t="str">
            <v/>
          </cell>
          <cell r="U113" t="str">
            <v/>
          </cell>
          <cell r="X113" t="str">
            <v/>
          </cell>
          <cell r="AA113" t="str">
            <v/>
          </cell>
          <cell r="AD113" t="str">
            <v/>
          </cell>
          <cell r="AG113" t="str">
            <v/>
          </cell>
          <cell r="AJ113" t="str">
            <v/>
          </cell>
          <cell r="AM113" t="str">
            <v/>
          </cell>
          <cell r="AP113" t="str">
            <v/>
          </cell>
          <cell r="AS113" t="str">
            <v/>
          </cell>
          <cell r="AV113" t="str">
            <v/>
          </cell>
          <cell r="AY113" t="str">
            <v/>
          </cell>
          <cell r="BB113" t="str">
            <v/>
          </cell>
          <cell r="BE113" t="str">
            <v/>
          </cell>
          <cell r="BH113" t="str">
            <v/>
          </cell>
          <cell r="BK113" t="str">
            <v/>
          </cell>
          <cell r="BN113" t="str">
            <v/>
          </cell>
          <cell r="BQ113" t="str">
            <v/>
          </cell>
          <cell r="BT113" t="str">
            <v/>
          </cell>
          <cell r="BW113" t="str">
            <v/>
          </cell>
          <cell r="BZ113" t="str">
            <v/>
          </cell>
          <cell r="CC113" t="str">
            <v/>
          </cell>
          <cell r="CF113" t="str">
            <v/>
          </cell>
          <cell r="CI113" t="str">
            <v/>
          </cell>
          <cell r="CL113" t="str">
            <v/>
          </cell>
          <cell r="CO113" t="str">
            <v/>
          </cell>
          <cell r="CR113" t="str">
            <v/>
          </cell>
          <cell r="CU113" t="str">
            <v/>
          </cell>
          <cell r="CX113" t="str">
            <v/>
          </cell>
          <cell r="DA113" t="str">
            <v/>
          </cell>
          <cell r="DD113" t="str">
            <v/>
          </cell>
          <cell r="DG113" t="str">
            <v/>
          </cell>
          <cell r="DJ113" t="str">
            <v/>
          </cell>
          <cell r="DM113" t="str">
            <v/>
          </cell>
          <cell r="DP113" t="str">
            <v/>
          </cell>
          <cell r="DS113" t="str">
            <v/>
          </cell>
          <cell r="DV113" t="str">
            <v/>
          </cell>
          <cell r="DY113" t="str">
            <v/>
          </cell>
          <cell r="EB113" t="str">
            <v/>
          </cell>
        </row>
        <row r="124">
          <cell r="I124">
            <v>436.99871093749999</v>
          </cell>
          <cell r="L124" t="str">
            <v/>
          </cell>
          <cell r="O124">
            <v>5189.8820312500002</v>
          </cell>
          <cell r="R124">
            <v>12.417675781250001</v>
          </cell>
          <cell r="U124" t="str">
            <v/>
          </cell>
          <cell r="X124" t="str">
            <v/>
          </cell>
          <cell r="AA124" t="str">
            <v/>
          </cell>
          <cell r="AD124" t="str">
            <v/>
          </cell>
          <cell r="AG124" t="str">
            <v/>
          </cell>
          <cell r="AJ124" t="str">
            <v/>
          </cell>
          <cell r="AM124">
            <v>3.5184570312500001</v>
          </cell>
          <cell r="AP124" t="str">
            <v/>
          </cell>
          <cell r="AS124">
            <v>15.47451171875</v>
          </cell>
          <cell r="AV124" t="str">
            <v/>
          </cell>
          <cell r="AY124">
            <v>8.3506835937500004</v>
          </cell>
          <cell r="BB124" t="str">
            <v/>
          </cell>
          <cell r="BE124" t="str">
            <v/>
          </cell>
          <cell r="BH124">
            <v>2759.5712890625</v>
          </cell>
          <cell r="BK124">
            <v>4055.0849609375</v>
          </cell>
          <cell r="BN124" t="str">
            <v/>
          </cell>
          <cell r="BQ124" t="str">
            <v/>
          </cell>
          <cell r="BT124" t="str">
            <v/>
          </cell>
          <cell r="BW124">
            <v>9310.1059858842327</v>
          </cell>
          <cell r="BZ124">
            <v>3413.7055281575522</v>
          </cell>
          <cell r="CC124" t="str">
            <v/>
          </cell>
          <cell r="CF124" t="str">
            <v/>
          </cell>
          <cell r="CI124" t="str">
            <v/>
          </cell>
          <cell r="CL124" t="str">
            <v/>
          </cell>
          <cell r="CO124" t="str">
            <v/>
          </cell>
          <cell r="CR124" t="str">
            <v/>
          </cell>
          <cell r="CU124" t="str">
            <v/>
          </cell>
          <cell r="CX124" t="str">
            <v/>
          </cell>
          <cell r="DA124" t="str">
            <v/>
          </cell>
          <cell r="DD124" t="str">
            <v/>
          </cell>
          <cell r="DG124" t="str">
            <v/>
          </cell>
          <cell r="DJ124">
            <v>1489.9270833333333</v>
          </cell>
          <cell r="DM124" t="str">
            <v/>
          </cell>
          <cell r="DP124" t="str">
            <v/>
          </cell>
          <cell r="DS124" t="str">
            <v/>
          </cell>
          <cell r="DV124">
            <v>101.14023437500001</v>
          </cell>
          <cell r="DY124" t="str">
            <v/>
          </cell>
          <cell r="EB124">
            <v>464.150390625</v>
          </cell>
        </row>
        <row r="135">
          <cell r="I135" t="str">
            <v/>
          </cell>
          <cell r="L135" t="str">
            <v/>
          </cell>
          <cell r="O135" t="str">
            <v/>
          </cell>
          <cell r="R135" t="str">
            <v/>
          </cell>
          <cell r="U135" t="str">
            <v/>
          </cell>
          <cell r="X135" t="str">
            <v/>
          </cell>
          <cell r="AA135" t="str">
            <v/>
          </cell>
          <cell r="AD135" t="str">
            <v/>
          </cell>
          <cell r="AG135" t="str">
            <v/>
          </cell>
          <cell r="AJ135" t="str">
            <v/>
          </cell>
          <cell r="AM135" t="str">
            <v/>
          </cell>
          <cell r="AP135" t="str">
            <v/>
          </cell>
          <cell r="AS135" t="str">
            <v/>
          </cell>
          <cell r="AV135" t="str">
            <v/>
          </cell>
          <cell r="AY135" t="str">
            <v/>
          </cell>
          <cell r="BB135" t="str">
            <v/>
          </cell>
          <cell r="BE135" t="str">
            <v/>
          </cell>
          <cell r="BH135" t="str">
            <v/>
          </cell>
          <cell r="BK135" t="str">
            <v/>
          </cell>
          <cell r="BN135" t="str">
            <v/>
          </cell>
          <cell r="BQ135" t="str">
            <v/>
          </cell>
          <cell r="BT135" t="str">
            <v/>
          </cell>
          <cell r="BW135" t="str">
            <v/>
          </cell>
          <cell r="BZ135" t="str">
            <v/>
          </cell>
          <cell r="CC135" t="str">
            <v/>
          </cell>
          <cell r="CF135" t="str">
            <v/>
          </cell>
          <cell r="CI135" t="str">
            <v/>
          </cell>
          <cell r="CL135" t="str">
            <v/>
          </cell>
          <cell r="CO135" t="str">
            <v/>
          </cell>
          <cell r="CR135" t="str">
            <v/>
          </cell>
          <cell r="CU135" t="str">
            <v/>
          </cell>
          <cell r="CX135" t="str">
            <v/>
          </cell>
          <cell r="DA135" t="str">
            <v/>
          </cell>
          <cell r="DD135" t="str">
            <v/>
          </cell>
          <cell r="DG135" t="str">
            <v/>
          </cell>
          <cell r="DJ135" t="str">
            <v/>
          </cell>
          <cell r="DM135" t="str">
            <v/>
          </cell>
          <cell r="DP135" t="str">
            <v/>
          </cell>
          <cell r="DS135" t="str">
            <v/>
          </cell>
          <cell r="DV135" t="str">
            <v/>
          </cell>
          <cell r="DY135" t="str">
            <v/>
          </cell>
          <cell r="EB135" t="str">
            <v/>
          </cell>
        </row>
        <row r="136">
          <cell r="G136">
            <v>3358</v>
          </cell>
          <cell r="H136">
            <v>1094016.7265332032</v>
          </cell>
          <cell r="J136">
            <v>176</v>
          </cell>
          <cell r="K136">
            <v>66220</v>
          </cell>
          <cell r="M136">
            <v>166</v>
          </cell>
          <cell r="N136">
            <v>921450.54722656251</v>
          </cell>
          <cell r="P136">
            <v>3534</v>
          </cell>
          <cell r="Q136">
            <v>212199.59688476563</v>
          </cell>
          <cell r="S136">
            <v>63.5</v>
          </cell>
          <cell r="T136">
            <v>50852.46875</v>
          </cell>
          <cell r="V136">
            <v>142</v>
          </cell>
          <cell r="W136">
            <v>144058.59375</v>
          </cell>
          <cell r="Y136" t="str">
            <v/>
          </cell>
          <cell r="Z136" t="str">
            <v/>
          </cell>
          <cell r="AB136" t="str">
            <v/>
          </cell>
          <cell r="AC136" t="str">
            <v/>
          </cell>
          <cell r="AE136">
            <v>235</v>
          </cell>
          <cell r="AF136">
            <v>1840016.0306250001</v>
          </cell>
          <cell r="AH136">
            <v>3791</v>
          </cell>
          <cell r="AI136">
            <v>2892286.2259375001</v>
          </cell>
          <cell r="AK136">
            <v>1249384</v>
          </cell>
          <cell r="AL136">
            <v>3317617.9129492189</v>
          </cell>
          <cell r="AN136" t="str">
            <v/>
          </cell>
          <cell r="AO136" t="str">
            <v/>
          </cell>
          <cell r="AQ136">
            <v>361176</v>
          </cell>
          <cell r="AR136">
            <v>3788635.6316992184</v>
          </cell>
          <cell r="AT136" t="str">
            <v/>
          </cell>
          <cell r="AU136" t="str">
            <v/>
          </cell>
          <cell r="AW136">
            <v>185147</v>
          </cell>
          <cell r="AX136">
            <v>1445468.9118359375</v>
          </cell>
          <cell r="AZ136">
            <v>1756179</v>
          </cell>
          <cell r="BA136">
            <v>3182624.2995703123</v>
          </cell>
          <cell r="BC136">
            <v>287</v>
          </cell>
          <cell r="BD136">
            <v>485745.3515625</v>
          </cell>
          <cell r="BF136">
            <v>2739</v>
          </cell>
          <cell r="BG136">
            <v>4821843.4699218757</v>
          </cell>
          <cell r="BI136">
            <v>3244</v>
          </cell>
          <cell r="BJ136">
            <v>9539581.2268359382</v>
          </cell>
          <cell r="BL136">
            <v>3650</v>
          </cell>
          <cell r="BM136">
            <v>2582104.09</v>
          </cell>
          <cell r="BO136">
            <v>112</v>
          </cell>
          <cell r="BP136">
            <v>93681</v>
          </cell>
          <cell r="BR136" t="str">
            <v/>
          </cell>
          <cell r="BS136" t="str">
            <v/>
          </cell>
          <cell r="BU136">
            <v>2243</v>
          </cell>
          <cell r="BV136">
            <v>16598612.613691406</v>
          </cell>
          <cell r="BX136">
            <v>1772</v>
          </cell>
          <cell r="BY136">
            <v>16598612.613691406</v>
          </cell>
          <cell r="CA136">
            <v>292</v>
          </cell>
          <cell r="CB136">
            <v>1980195.3125</v>
          </cell>
          <cell r="CD136">
            <v>440</v>
          </cell>
          <cell r="CE136">
            <v>1049927.5635937499</v>
          </cell>
          <cell r="CG136">
            <v>144</v>
          </cell>
          <cell r="CH136">
            <v>356204.31</v>
          </cell>
          <cell r="CJ136">
            <v>240</v>
          </cell>
          <cell r="CK136">
            <v>706468.75</v>
          </cell>
          <cell r="CM136" t="str">
            <v/>
          </cell>
          <cell r="CN136" t="str">
            <v/>
          </cell>
          <cell r="CP136" t="str">
            <v/>
          </cell>
          <cell r="CQ136" t="str">
            <v/>
          </cell>
          <cell r="CS136" t="str">
            <v/>
          </cell>
          <cell r="CT136" t="str">
            <v/>
          </cell>
          <cell r="CV136" t="str">
            <v/>
          </cell>
          <cell r="CW136" t="str">
            <v/>
          </cell>
          <cell r="CY136">
            <v>24</v>
          </cell>
          <cell r="CZ136">
            <v>272695.3125</v>
          </cell>
          <cell r="DB136" t="str">
            <v/>
          </cell>
          <cell r="DC136" t="str">
            <v/>
          </cell>
          <cell r="DE136">
            <v>70</v>
          </cell>
          <cell r="DF136">
            <v>25812.5</v>
          </cell>
          <cell r="DH136">
            <v>873.63200000000006</v>
          </cell>
          <cell r="DI136">
            <v>777745.32817382808</v>
          </cell>
          <cell r="DK136" t="str">
            <v/>
          </cell>
          <cell r="DL136" t="str">
            <v/>
          </cell>
          <cell r="DN136">
            <v>280</v>
          </cell>
          <cell r="DO136">
            <v>275335.3125</v>
          </cell>
          <cell r="DQ136" t="str">
            <v/>
          </cell>
          <cell r="DR136" t="str">
            <v/>
          </cell>
          <cell r="DT136">
            <v>7583</v>
          </cell>
          <cell r="DU136">
            <v>523960.01171875</v>
          </cell>
          <cell r="DW136">
            <v>1116</v>
          </cell>
          <cell r="DX136">
            <v>398058.453125</v>
          </cell>
          <cell r="DZ136">
            <v>165</v>
          </cell>
          <cell r="EA136">
            <v>54032.400390625</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s>
    <sheetDataSet>
      <sheetData sheetId="0">
        <row r="14">
          <cell r="EE14" t="str">
            <v/>
          </cell>
        </row>
        <row r="25">
          <cell r="EE25" t="str">
            <v/>
          </cell>
        </row>
        <row r="36">
          <cell r="EE36" t="str">
            <v/>
          </cell>
        </row>
        <row r="47">
          <cell r="EE47" t="str">
            <v/>
          </cell>
        </row>
        <row r="58">
          <cell r="EE58" t="str">
            <v/>
          </cell>
        </row>
        <row r="69">
          <cell r="EE69" t="str">
            <v/>
          </cell>
        </row>
        <row r="80">
          <cell r="EE80" t="str">
            <v/>
          </cell>
        </row>
        <row r="91">
          <cell r="EE91" t="str">
            <v/>
          </cell>
        </row>
        <row r="102">
          <cell r="EE102" t="str">
            <v/>
          </cell>
        </row>
        <row r="113">
          <cell r="EE113" t="str">
            <v/>
          </cell>
        </row>
        <row r="124">
          <cell r="EE124" t="str">
            <v/>
          </cell>
        </row>
        <row r="135">
          <cell r="EE135" t="str">
            <v/>
          </cell>
        </row>
        <row r="136">
          <cell r="EC136" t="str">
            <v/>
          </cell>
          <cell r="ED136" t="str">
            <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idgeRehab"/>
      <sheetName val="Sheet2"/>
      <sheetName val="Sheet3"/>
    </sheetNames>
    <sheetDataSet>
      <sheetData sheetId="0" refreshError="1">
        <row r="3">
          <cell r="V3">
            <v>37.927648865998009</v>
          </cell>
        </row>
        <row r="4">
          <cell r="V4">
            <v>21.54110128714062</v>
          </cell>
        </row>
        <row r="5">
          <cell r="V5">
            <v>672.159587535014</v>
          </cell>
        </row>
        <row r="6">
          <cell r="V6">
            <v>1602.301506849315</v>
          </cell>
        </row>
        <row r="7">
          <cell r="V7">
            <v>1348.3072668650796</v>
          </cell>
        </row>
        <row r="8">
          <cell r="V8">
            <v>995.61678853754938</v>
          </cell>
        </row>
        <row r="9">
          <cell r="V9">
            <v>2486.0978688524592</v>
          </cell>
        </row>
        <row r="10">
          <cell r="V10">
            <v>1782.2094117647057</v>
          </cell>
        </row>
        <row r="11">
          <cell r="V11">
            <v>945.83333333333337</v>
          </cell>
        </row>
        <row r="12">
          <cell r="V12">
            <v>61.510290540540538</v>
          </cell>
        </row>
        <row r="13">
          <cell r="V13">
            <v>245.7021212121212</v>
          </cell>
        </row>
        <row r="14">
          <cell r="V14" t="str">
            <v/>
          </cell>
        </row>
        <row r="15">
          <cell r="V15" t="str">
            <v/>
          </cell>
        </row>
        <row r="16">
          <cell r="V16">
            <v>8.9277404911373708</v>
          </cell>
        </row>
        <row r="17">
          <cell r="V17" t="str">
            <v/>
          </cell>
        </row>
        <row r="18">
          <cell r="V18">
            <v>5.7887000953402445</v>
          </cell>
        </row>
        <row r="19">
          <cell r="V19">
            <v>2.7856643548503164</v>
          </cell>
        </row>
        <row r="20">
          <cell r="V20" t="str">
            <v/>
          </cell>
        </row>
        <row r="21">
          <cell r="V21" t="str">
            <v/>
          </cell>
        </row>
        <row r="22">
          <cell r="V22">
            <v>1537.1209043348281</v>
          </cell>
        </row>
        <row r="23">
          <cell r="V23">
            <v>940.95460890105767</v>
          </cell>
        </row>
        <row r="24">
          <cell r="V24">
            <v>3072.0505315391683</v>
          </cell>
        </row>
        <row r="25">
          <cell r="V25">
            <v>6524.5256453423117</v>
          </cell>
        </row>
        <row r="26">
          <cell r="V26" t="str">
            <v/>
          </cell>
        </row>
        <row r="27">
          <cell r="V27">
            <v>13594.330855018588</v>
          </cell>
        </row>
        <row r="28">
          <cell r="V28">
            <v>1591.666666666667</v>
          </cell>
        </row>
        <row r="29">
          <cell r="V29">
            <v>133.63411712901805</v>
          </cell>
        </row>
        <row r="30">
          <cell r="V30" t="str">
            <v/>
          </cell>
        </row>
        <row r="31">
          <cell r="V31" t="str">
            <v/>
          </cell>
        </row>
        <row r="32">
          <cell r="V32" t="str">
            <v/>
          </cell>
        </row>
        <row r="33">
          <cell r="V33">
            <v>71.209418850380388</v>
          </cell>
        </row>
        <row r="34">
          <cell r="V34">
            <v>219.47334358400894</v>
          </cell>
        </row>
        <row r="35">
          <cell r="V35">
            <v>423.33333333333331</v>
          </cell>
        </row>
        <row r="36">
          <cell r="V36">
            <v>1549.4859704058449</v>
          </cell>
        </row>
        <row r="37">
          <cell r="V37">
            <v>684.6308396224822</v>
          </cell>
        </row>
        <row r="38">
          <cell r="V38">
            <v>780.66176470588232</v>
          </cell>
        </row>
        <row r="39">
          <cell r="V39">
            <v>557.82526712759272</v>
          </cell>
        </row>
        <row r="40">
          <cell r="V40" t="str">
            <v/>
          </cell>
        </row>
        <row r="41">
          <cell r="V41">
            <v>812.5</v>
          </cell>
        </row>
        <row r="42">
          <cell r="V42">
            <v>4476.982</v>
          </cell>
        </row>
        <row r="43">
          <cell r="V43">
            <v>2126.748</v>
          </cell>
        </row>
        <row r="44">
          <cell r="V44" t="str">
            <v/>
          </cell>
        </row>
        <row r="45">
          <cell r="V45" t="str">
            <v/>
          </cell>
        </row>
      </sheetData>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idgeRehab"/>
      <sheetName val="Sheet2"/>
      <sheetName val="Sheet3"/>
    </sheetNames>
    <sheetDataSet>
      <sheetData sheetId="0" refreshError="1">
        <row r="3">
          <cell r="V3">
            <v>81.155000000000001</v>
          </cell>
        </row>
        <row r="4">
          <cell r="V4">
            <v>24.625815587957618</v>
          </cell>
        </row>
        <row r="5">
          <cell r="V5">
            <v>643.75752631578939</v>
          </cell>
        </row>
        <row r="6">
          <cell r="V6">
            <v>1985.6702898550727</v>
          </cell>
        </row>
        <row r="7">
          <cell r="V7">
            <v>4572.2271777777778</v>
          </cell>
        </row>
        <row r="8">
          <cell r="V8">
            <v>1300</v>
          </cell>
        </row>
        <row r="9">
          <cell r="V9">
            <v>1616.6666666666665</v>
          </cell>
        </row>
        <row r="10">
          <cell r="V10">
            <v>1501.7855555555554</v>
          </cell>
        </row>
        <row r="11">
          <cell r="V11">
            <v>304.02671875000004</v>
          </cell>
        </row>
        <row r="12">
          <cell r="V12" t="str">
            <v/>
          </cell>
        </row>
        <row r="13">
          <cell r="V13">
            <v>403.31592920353978</v>
          </cell>
        </row>
        <row r="14">
          <cell r="V14">
            <v>2.0832873673114167</v>
          </cell>
        </row>
        <row r="15">
          <cell r="V15" t="str">
            <v/>
          </cell>
        </row>
        <row r="16">
          <cell r="V16">
            <v>9.2783759809513917</v>
          </cell>
        </row>
        <row r="17">
          <cell r="V17" t="str">
            <v/>
          </cell>
        </row>
        <row r="18">
          <cell r="V18">
            <v>4.9766247444368332</v>
          </cell>
        </row>
        <row r="19">
          <cell r="V19">
            <v>1.6531175832289553</v>
          </cell>
        </row>
        <row r="20">
          <cell r="V20" t="str">
            <v/>
          </cell>
        </row>
        <row r="21">
          <cell r="V21">
            <v>1750.9159116022101</v>
          </cell>
        </row>
        <row r="22">
          <cell r="V22">
            <v>2459.1929859375</v>
          </cell>
        </row>
        <row r="23">
          <cell r="V23">
            <v>1404.5494917471819</v>
          </cell>
        </row>
        <row r="24">
          <cell r="V24">
            <v>3428.1620995631602</v>
          </cell>
        </row>
        <row r="25">
          <cell r="V25">
            <v>12682.772963056679</v>
          </cell>
        </row>
        <row r="26">
          <cell r="V26">
            <v>14293.353936874259</v>
          </cell>
        </row>
        <row r="27">
          <cell r="V27" t="str">
            <v/>
          </cell>
        </row>
        <row r="28">
          <cell r="V28">
            <v>1766.1236065573771</v>
          </cell>
        </row>
        <row r="29">
          <cell r="V29">
            <v>96.297240830361687</v>
          </cell>
        </row>
        <row r="30">
          <cell r="V30" t="str">
            <v/>
          </cell>
        </row>
        <row r="31">
          <cell r="V31" t="str">
            <v/>
          </cell>
        </row>
        <row r="32">
          <cell r="V32" t="str">
            <v/>
          </cell>
        </row>
        <row r="33">
          <cell r="V33">
            <v>91.783583520343456</v>
          </cell>
        </row>
        <row r="34">
          <cell r="V34">
            <v>209.10462762973353</v>
          </cell>
        </row>
        <row r="35">
          <cell r="V35" t="str">
            <v/>
          </cell>
        </row>
        <row r="36">
          <cell r="V36" t="str">
            <v/>
          </cell>
        </row>
        <row r="37">
          <cell r="V37">
            <v>588.36931818181813</v>
          </cell>
        </row>
        <row r="38">
          <cell r="V38" t="str">
            <v/>
          </cell>
        </row>
        <row r="39">
          <cell r="V39" t="str">
            <v/>
          </cell>
        </row>
        <row r="40">
          <cell r="V40">
            <v>659.25966983938122</v>
          </cell>
        </row>
        <row r="41">
          <cell r="V41">
            <v>518.75</v>
          </cell>
        </row>
        <row r="42">
          <cell r="V42">
            <v>258.67262438574943</v>
          </cell>
        </row>
        <row r="43">
          <cell r="V43" t="str">
            <v/>
          </cell>
        </row>
        <row r="44">
          <cell r="V44" t="str">
            <v/>
          </cell>
        </row>
        <row r="45">
          <cell r="V45" t="str">
            <v/>
          </cell>
        </row>
      </sheetData>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2"/>
      <sheetName val="Sheet1"/>
    </sheetNames>
    <sheetDataSet>
      <sheetData sheetId="0" refreshError="1">
        <row r="14">
          <cell r="I14" t="str">
            <v/>
          </cell>
          <cell r="L14" t="str">
            <v/>
          </cell>
          <cell r="O14" t="str">
            <v/>
          </cell>
          <cell r="R14" t="str">
            <v/>
          </cell>
          <cell r="U14" t="str">
            <v/>
          </cell>
          <cell r="X14" t="str">
            <v/>
          </cell>
          <cell r="AA14" t="str">
            <v/>
          </cell>
          <cell r="AD14" t="str">
            <v/>
          </cell>
          <cell r="AG14" t="str">
            <v/>
          </cell>
          <cell r="AJ14" t="str">
            <v/>
          </cell>
          <cell r="AM14" t="str">
            <v/>
          </cell>
          <cell r="AP14" t="str">
            <v/>
          </cell>
          <cell r="AS14" t="str">
            <v/>
          </cell>
          <cell r="AV14" t="str">
            <v/>
          </cell>
          <cell r="AY14" t="str">
            <v/>
          </cell>
          <cell r="BB14" t="str">
            <v/>
          </cell>
          <cell r="BE14" t="str">
            <v/>
          </cell>
          <cell r="BH14" t="str">
            <v/>
          </cell>
          <cell r="BK14" t="str">
            <v/>
          </cell>
          <cell r="BN14" t="str">
            <v/>
          </cell>
          <cell r="BQ14" t="str">
            <v/>
          </cell>
          <cell r="BT14" t="str">
            <v/>
          </cell>
          <cell r="BW14" t="str">
            <v/>
          </cell>
          <cell r="BZ14" t="str">
            <v/>
          </cell>
          <cell r="CC14" t="str">
            <v/>
          </cell>
          <cell r="CF14" t="str">
            <v/>
          </cell>
          <cell r="CI14" t="str">
            <v/>
          </cell>
          <cell r="CL14" t="str">
            <v/>
          </cell>
          <cell r="CO14" t="str">
            <v/>
          </cell>
          <cell r="CR14" t="str">
            <v/>
          </cell>
          <cell r="CU14" t="str">
            <v/>
          </cell>
          <cell r="CX14" t="str">
            <v/>
          </cell>
          <cell r="DA14" t="str">
            <v/>
          </cell>
          <cell r="DD14" t="str">
            <v/>
          </cell>
          <cell r="DG14" t="str">
            <v/>
          </cell>
          <cell r="DJ14" t="str">
            <v/>
          </cell>
          <cell r="DP14" t="str">
            <v/>
          </cell>
          <cell r="DS14" t="str">
            <v/>
          </cell>
          <cell r="DV14" t="str">
            <v/>
          </cell>
          <cell r="DY14" t="str">
            <v/>
          </cell>
          <cell r="EN14" t="str">
            <v/>
          </cell>
          <cell r="EQ14" t="str">
            <v/>
          </cell>
          <cell r="ET14" t="str">
            <v/>
          </cell>
        </row>
        <row r="25">
          <cell r="I25">
            <v>167.52083333333334</v>
          </cell>
          <cell r="L25">
            <v>17.8125</v>
          </cell>
          <cell r="O25">
            <v>538.95833333333337</v>
          </cell>
          <cell r="R25">
            <v>3222.5694444444448</v>
          </cell>
          <cell r="U25">
            <v>1860.625</v>
          </cell>
          <cell r="X25" t="str">
            <v/>
          </cell>
          <cell r="AA25">
            <v>1619.4125000000001</v>
          </cell>
          <cell r="AD25">
            <v>1316.6666666666667</v>
          </cell>
          <cell r="AG25" t="str">
            <v/>
          </cell>
          <cell r="AJ25" t="str">
            <v/>
          </cell>
          <cell r="AM25" t="str">
            <v/>
          </cell>
          <cell r="AP25" t="str">
            <v/>
          </cell>
          <cell r="AS25" t="str">
            <v/>
          </cell>
          <cell r="AV25" t="str">
            <v/>
          </cell>
          <cell r="AY25" t="str">
            <v/>
          </cell>
          <cell r="BB25" t="str">
            <v/>
          </cell>
          <cell r="BE25" t="str">
            <v/>
          </cell>
          <cell r="BH25" t="str">
            <v/>
          </cell>
          <cell r="BK25">
            <v>1327.0833333333333</v>
          </cell>
          <cell r="BN25">
            <v>114.0625</v>
          </cell>
          <cell r="BQ25" t="str">
            <v/>
          </cell>
          <cell r="BT25">
            <v>393.85416666666669</v>
          </cell>
          <cell r="BW25" t="str">
            <v/>
          </cell>
          <cell r="BZ25" t="str">
            <v/>
          </cell>
          <cell r="CC25" t="str">
            <v/>
          </cell>
          <cell r="CF25" t="str">
            <v/>
          </cell>
          <cell r="CI25" t="str">
            <v/>
          </cell>
          <cell r="CL25">
            <v>4885.869565217391</v>
          </cell>
          <cell r="CO25" t="str">
            <v/>
          </cell>
          <cell r="CR25" t="str">
            <v/>
          </cell>
          <cell r="CU25" t="str">
            <v/>
          </cell>
          <cell r="CX25" t="str">
            <v/>
          </cell>
          <cell r="DA25">
            <v>882.15985557196791</v>
          </cell>
          <cell r="DD25" t="str">
            <v/>
          </cell>
          <cell r="DG25" t="str">
            <v/>
          </cell>
          <cell r="DJ25" t="str">
            <v/>
          </cell>
          <cell r="DP25">
            <v>173.4375</v>
          </cell>
          <cell r="DS25" t="str">
            <v/>
          </cell>
          <cell r="DV25" t="str">
            <v/>
          </cell>
          <cell r="DY25" t="str">
            <v/>
          </cell>
          <cell r="EN25" t="str">
            <v/>
          </cell>
          <cell r="EQ25" t="str">
            <v/>
          </cell>
          <cell r="ET25" t="str">
            <v/>
          </cell>
        </row>
        <row r="36">
          <cell r="I36" t="str">
            <v/>
          </cell>
          <cell r="L36" t="str">
            <v/>
          </cell>
          <cell r="O36" t="str">
            <v/>
          </cell>
          <cell r="R36" t="str">
            <v/>
          </cell>
          <cell r="U36" t="str">
            <v/>
          </cell>
          <cell r="X36" t="str">
            <v/>
          </cell>
          <cell r="AA36" t="str">
            <v/>
          </cell>
          <cell r="AD36" t="str">
            <v/>
          </cell>
          <cell r="AG36" t="str">
            <v/>
          </cell>
          <cell r="AJ36" t="str">
            <v/>
          </cell>
          <cell r="AM36" t="str">
            <v/>
          </cell>
          <cell r="AP36" t="str">
            <v/>
          </cell>
          <cell r="AS36" t="str">
            <v/>
          </cell>
          <cell r="AV36" t="str">
            <v/>
          </cell>
          <cell r="AY36" t="str">
            <v/>
          </cell>
          <cell r="BB36" t="str">
            <v/>
          </cell>
          <cell r="BE36" t="str">
            <v/>
          </cell>
          <cell r="BH36" t="str">
            <v/>
          </cell>
          <cell r="BK36" t="str">
            <v/>
          </cell>
          <cell r="BN36" t="str">
            <v/>
          </cell>
          <cell r="BQ36" t="str">
            <v/>
          </cell>
          <cell r="BT36" t="str">
            <v/>
          </cell>
          <cell r="BW36" t="str">
            <v/>
          </cell>
          <cell r="BZ36" t="str">
            <v/>
          </cell>
          <cell r="CC36" t="str">
            <v/>
          </cell>
          <cell r="CF36" t="str">
            <v/>
          </cell>
          <cell r="CI36" t="str">
            <v/>
          </cell>
          <cell r="CL36" t="str">
            <v/>
          </cell>
          <cell r="CO36" t="str">
            <v/>
          </cell>
          <cell r="CR36" t="str">
            <v/>
          </cell>
          <cell r="CU36" t="str">
            <v/>
          </cell>
          <cell r="CX36" t="str">
            <v/>
          </cell>
          <cell r="DA36" t="str">
            <v/>
          </cell>
          <cell r="DD36" t="str">
            <v/>
          </cell>
          <cell r="DG36" t="str">
            <v/>
          </cell>
          <cell r="DJ36" t="str">
            <v/>
          </cell>
          <cell r="DP36" t="str">
            <v/>
          </cell>
          <cell r="DS36" t="str">
            <v/>
          </cell>
          <cell r="DV36" t="str">
            <v/>
          </cell>
          <cell r="DY36" t="str">
            <v/>
          </cell>
          <cell r="EN36" t="str">
            <v/>
          </cell>
          <cell r="EQ36" t="str">
            <v/>
          </cell>
          <cell r="ET36" t="str">
            <v/>
          </cell>
        </row>
        <row r="47">
          <cell r="I47" t="str">
            <v/>
          </cell>
          <cell r="L47" t="str">
            <v/>
          </cell>
          <cell r="O47" t="str">
            <v/>
          </cell>
          <cell r="R47" t="str">
            <v/>
          </cell>
          <cell r="U47" t="str">
            <v/>
          </cell>
          <cell r="X47" t="str">
            <v/>
          </cell>
          <cell r="AA47" t="str">
            <v/>
          </cell>
          <cell r="AD47" t="str">
            <v/>
          </cell>
          <cell r="AG47" t="str">
            <v/>
          </cell>
          <cell r="AJ47" t="str">
            <v/>
          </cell>
          <cell r="AM47" t="str">
            <v/>
          </cell>
          <cell r="AP47" t="str">
            <v/>
          </cell>
          <cell r="AS47" t="str">
            <v/>
          </cell>
          <cell r="AV47" t="str">
            <v/>
          </cell>
          <cell r="AY47" t="str">
            <v/>
          </cell>
          <cell r="BB47" t="str">
            <v/>
          </cell>
          <cell r="BE47" t="str">
            <v/>
          </cell>
          <cell r="BH47" t="str">
            <v/>
          </cell>
          <cell r="BK47" t="str">
            <v/>
          </cell>
          <cell r="BN47" t="str">
            <v/>
          </cell>
          <cell r="BQ47" t="str">
            <v/>
          </cell>
          <cell r="BT47" t="str">
            <v/>
          </cell>
          <cell r="BW47" t="str">
            <v/>
          </cell>
          <cell r="BZ47" t="str">
            <v/>
          </cell>
          <cell r="CC47" t="str">
            <v/>
          </cell>
          <cell r="CF47" t="str">
            <v/>
          </cell>
          <cell r="CI47" t="str">
            <v/>
          </cell>
          <cell r="CL47" t="str">
            <v/>
          </cell>
          <cell r="CO47" t="str">
            <v/>
          </cell>
          <cell r="CR47" t="str">
            <v/>
          </cell>
          <cell r="CU47" t="str">
            <v/>
          </cell>
          <cell r="CX47" t="str">
            <v/>
          </cell>
          <cell r="DA47" t="str">
            <v/>
          </cell>
          <cell r="DD47" t="str">
            <v/>
          </cell>
          <cell r="DG47" t="str">
            <v/>
          </cell>
          <cell r="DJ47" t="str">
            <v/>
          </cell>
          <cell r="DP47" t="str">
            <v/>
          </cell>
          <cell r="DS47" t="str">
            <v/>
          </cell>
          <cell r="DV47" t="str">
            <v/>
          </cell>
          <cell r="DY47" t="str">
            <v/>
          </cell>
          <cell r="EN47" t="str">
            <v/>
          </cell>
          <cell r="EQ47" t="str">
            <v/>
          </cell>
          <cell r="ET47" t="str">
            <v/>
          </cell>
        </row>
        <row r="58">
          <cell r="I58" t="str">
            <v/>
          </cell>
          <cell r="L58" t="str">
            <v/>
          </cell>
          <cell r="O58" t="str">
            <v/>
          </cell>
          <cell r="R58" t="str">
            <v/>
          </cell>
          <cell r="U58" t="str">
            <v/>
          </cell>
          <cell r="X58" t="str">
            <v/>
          </cell>
          <cell r="AA58" t="str">
            <v/>
          </cell>
          <cell r="AD58" t="str">
            <v/>
          </cell>
          <cell r="AG58" t="str">
            <v/>
          </cell>
          <cell r="AJ58" t="str">
            <v/>
          </cell>
          <cell r="AM58" t="str">
            <v/>
          </cell>
          <cell r="AP58" t="str">
            <v/>
          </cell>
          <cell r="AS58" t="str">
            <v/>
          </cell>
          <cell r="AV58" t="str">
            <v/>
          </cell>
          <cell r="AY58" t="str">
            <v/>
          </cell>
          <cell r="BB58" t="str">
            <v/>
          </cell>
          <cell r="BE58" t="str">
            <v/>
          </cell>
          <cell r="BH58" t="str">
            <v/>
          </cell>
          <cell r="BK58" t="str">
            <v/>
          </cell>
          <cell r="BN58" t="str">
            <v/>
          </cell>
          <cell r="BQ58" t="str">
            <v/>
          </cell>
          <cell r="BT58" t="str">
            <v/>
          </cell>
          <cell r="BW58" t="str">
            <v/>
          </cell>
          <cell r="BZ58" t="str">
            <v/>
          </cell>
          <cell r="CC58" t="str">
            <v/>
          </cell>
          <cell r="CF58" t="str">
            <v/>
          </cell>
          <cell r="CI58" t="str">
            <v/>
          </cell>
          <cell r="CL58" t="str">
            <v/>
          </cell>
          <cell r="CO58" t="str">
            <v/>
          </cell>
          <cell r="CR58" t="str">
            <v/>
          </cell>
          <cell r="CU58" t="str">
            <v/>
          </cell>
          <cell r="CX58" t="str">
            <v/>
          </cell>
          <cell r="DA58" t="str">
            <v/>
          </cell>
          <cell r="DD58" t="str">
            <v/>
          </cell>
          <cell r="DG58" t="str">
            <v/>
          </cell>
          <cell r="DJ58" t="str">
            <v/>
          </cell>
          <cell r="DP58" t="str">
            <v/>
          </cell>
          <cell r="DS58" t="str">
            <v/>
          </cell>
          <cell r="DV58" t="str">
            <v/>
          </cell>
          <cell r="DY58" t="str">
            <v/>
          </cell>
          <cell r="EN58" t="str">
            <v/>
          </cell>
          <cell r="EQ58" t="str">
            <v/>
          </cell>
          <cell r="ET58" t="str">
            <v/>
          </cell>
        </row>
        <row r="69">
          <cell r="I69" t="str">
            <v/>
          </cell>
          <cell r="L69" t="str">
            <v/>
          </cell>
          <cell r="O69">
            <v>1498.697916666667</v>
          </cell>
          <cell r="R69" t="str">
            <v/>
          </cell>
          <cell r="U69">
            <v>2853.6979166666665</v>
          </cell>
          <cell r="X69">
            <v>2530.46875</v>
          </cell>
          <cell r="AA69">
            <v>4280.208333333333</v>
          </cell>
          <cell r="AD69" t="str">
            <v/>
          </cell>
          <cell r="AG69" t="str">
            <v/>
          </cell>
          <cell r="AJ69" t="str">
            <v/>
          </cell>
          <cell r="AM69" t="str">
            <v/>
          </cell>
          <cell r="AP69" t="str">
            <v/>
          </cell>
          <cell r="AS69" t="str">
            <v/>
          </cell>
          <cell r="AV69" t="str">
            <v/>
          </cell>
          <cell r="AY69" t="str">
            <v/>
          </cell>
          <cell r="BB69" t="str">
            <v/>
          </cell>
          <cell r="BE69" t="str">
            <v/>
          </cell>
          <cell r="BH69" t="str">
            <v/>
          </cell>
          <cell r="BK69" t="str">
            <v/>
          </cell>
          <cell r="BN69" t="str">
            <v/>
          </cell>
          <cell r="BQ69" t="str">
            <v/>
          </cell>
          <cell r="BT69" t="str">
            <v/>
          </cell>
          <cell r="BW69" t="str">
            <v/>
          </cell>
          <cell r="BZ69" t="str">
            <v/>
          </cell>
          <cell r="CC69" t="str">
            <v/>
          </cell>
          <cell r="CF69" t="str">
            <v/>
          </cell>
          <cell r="CI69" t="str">
            <v/>
          </cell>
          <cell r="CL69">
            <v>1293.2291666666667</v>
          </cell>
          <cell r="CO69" t="str">
            <v/>
          </cell>
          <cell r="CR69" t="str">
            <v/>
          </cell>
          <cell r="CU69" t="str">
            <v/>
          </cell>
          <cell r="CX69" t="str">
            <v/>
          </cell>
          <cell r="DA69" t="str">
            <v/>
          </cell>
          <cell r="DD69" t="str">
            <v/>
          </cell>
          <cell r="DG69" t="str">
            <v/>
          </cell>
          <cell r="DJ69" t="str">
            <v/>
          </cell>
          <cell r="DP69">
            <v>111.30208333333333</v>
          </cell>
          <cell r="DS69">
            <v>472.76041666666669</v>
          </cell>
          <cell r="DV69" t="str">
            <v/>
          </cell>
          <cell r="DY69" t="str">
            <v/>
          </cell>
          <cell r="EN69" t="str">
            <v/>
          </cell>
          <cell r="EQ69" t="str">
            <v/>
          </cell>
          <cell r="ET69" t="str">
            <v/>
          </cell>
        </row>
        <row r="80">
          <cell r="I80" t="str">
            <v/>
          </cell>
          <cell r="L80" t="str">
            <v/>
          </cell>
          <cell r="O80" t="str">
            <v/>
          </cell>
          <cell r="R80" t="str">
            <v/>
          </cell>
          <cell r="U80" t="str">
            <v/>
          </cell>
          <cell r="X80" t="str">
            <v/>
          </cell>
          <cell r="AA80" t="str">
            <v/>
          </cell>
          <cell r="AD80" t="str">
            <v/>
          </cell>
          <cell r="AG80" t="str">
            <v/>
          </cell>
          <cell r="AJ80" t="str">
            <v/>
          </cell>
          <cell r="AM80" t="str">
            <v/>
          </cell>
          <cell r="AP80" t="str">
            <v/>
          </cell>
          <cell r="AS80" t="str">
            <v/>
          </cell>
          <cell r="AV80" t="str">
            <v/>
          </cell>
          <cell r="AY80" t="str">
            <v/>
          </cell>
          <cell r="BB80" t="str">
            <v/>
          </cell>
          <cell r="BE80" t="str">
            <v/>
          </cell>
          <cell r="BH80" t="str">
            <v/>
          </cell>
          <cell r="BK80" t="str">
            <v/>
          </cell>
          <cell r="BN80" t="str">
            <v/>
          </cell>
          <cell r="BQ80" t="str">
            <v/>
          </cell>
          <cell r="BT80" t="str">
            <v/>
          </cell>
          <cell r="BW80" t="str">
            <v/>
          </cell>
          <cell r="BZ80" t="str">
            <v/>
          </cell>
          <cell r="CC80" t="str">
            <v/>
          </cell>
          <cell r="CF80" t="str">
            <v/>
          </cell>
          <cell r="CI80" t="str">
            <v/>
          </cell>
          <cell r="CL80" t="str">
            <v/>
          </cell>
          <cell r="CO80" t="str">
            <v/>
          </cell>
          <cell r="CR80" t="str">
            <v/>
          </cell>
          <cell r="CU80" t="str">
            <v/>
          </cell>
          <cell r="CX80" t="str">
            <v/>
          </cell>
          <cell r="DA80" t="str">
            <v/>
          </cell>
          <cell r="DD80" t="str">
            <v/>
          </cell>
          <cell r="DG80" t="str">
            <v/>
          </cell>
          <cell r="DJ80" t="str">
            <v/>
          </cell>
          <cell r="DP80" t="str">
            <v/>
          </cell>
          <cell r="DS80" t="str">
            <v/>
          </cell>
          <cell r="DV80" t="str">
            <v/>
          </cell>
          <cell r="DY80" t="str">
            <v/>
          </cell>
          <cell r="EN80" t="str">
            <v/>
          </cell>
          <cell r="EQ80" t="str">
            <v/>
          </cell>
          <cell r="ET80" t="str">
            <v/>
          </cell>
        </row>
        <row r="91">
          <cell r="I91" t="str">
            <v/>
          </cell>
          <cell r="L91" t="str">
            <v/>
          </cell>
          <cell r="O91" t="str">
            <v/>
          </cell>
          <cell r="R91" t="str">
            <v/>
          </cell>
          <cell r="U91" t="str">
            <v/>
          </cell>
          <cell r="X91" t="str">
            <v/>
          </cell>
          <cell r="AA91" t="str">
            <v/>
          </cell>
          <cell r="AD91" t="str">
            <v/>
          </cell>
          <cell r="AG91" t="str">
            <v/>
          </cell>
          <cell r="AJ91" t="str">
            <v/>
          </cell>
          <cell r="AM91" t="str">
            <v/>
          </cell>
          <cell r="AP91" t="str">
            <v/>
          </cell>
          <cell r="AS91" t="str">
            <v/>
          </cell>
          <cell r="AV91" t="str">
            <v/>
          </cell>
          <cell r="AY91" t="str">
            <v/>
          </cell>
          <cell r="DP91" t="str">
            <v/>
          </cell>
          <cell r="DS91" t="str">
            <v/>
          </cell>
        </row>
        <row r="102">
          <cell r="I102" t="str">
            <v/>
          </cell>
          <cell r="L102" t="str">
            <v/>
          </cell>
          <cell r="O102" t="str">
            <v/>
          </cell>
          <cell r="R102" t="str">
            <v/>
          </cell>
          <cell r="U102" t="str">
            <v/>
          </cell>
          <cell r="X102" t="str">
            <v/>
          </cell>
          <cell r="AA102" t="str">
            <v/>
          </cell>
          <cell r="AD102" t="str">
            <v/>
          </cell>
          <cell r="AG102" t="str">
            <v/>
          </cell>
          <cell r="AJ102" t="str">
            <v/>
          </cell>
          <cell r="AM102" t="str">
            <v/>
          </cell>
          <cell r="AP102" t="str">
            <v/>
          </cell>
          <cell r="AS102" t="str">
            <v/>
          </cell>
          <cell r="AV102" t="str">
            <v/>
          </cell>
          <cell r="AY102" t="str">
            <v/>
          </cell>
          <cell r="BB102" t="str">
            <v/>
          </cell>
          <cell r="BE102" t="str">
            <v/>
          </cell>
          <cell r="BH102" t="str">
            <v/>
          </cell>
          <cell r="BK102" t="str">
            <v/>
          </cell>
          <cell r="BN102" t="str">
            <v/>
          </cell>
          <cell r="BQ102" t="str">
            <v/>
          </cell>
          <cell r="BT102" t="str">
            <v/>
          </cell>
          <cell r="BW102" t="str">
            <v/>
          </cell>
          <cell r="BZ102" t="str">
            <v/>
          </cell>
          <cell r="CC102" t="str">
            <v/>
          </cell>
          <cell r="CF102" t="str">
            <v/>
          </cell>
          <cell r="CI102" t="str">
            <v/>
          </cell>
          <cell r="CL102" t="str">
            <v/>
          </cell>
          <cell r="CO102" t="str">
            <v/>
          </cell>
          <cell r="CR102" t="str">
            <v/>
          </cell>
          <cell r="CU102" t="str">
            <v/>
          </cell>
          <cell r="CX102" t="str">
            <v/>
          </cell>
          <cell r="DA102" t="str">
            <v/>
          </cell>
          <cell r="DD102" t="str">
            <v/>
          </cell>
          <cell r="DG102" t="str">
            <v/>
          </cell>
          <cell r="DJ102" t="str">
            <v/>
          </cell>
          <cell r="DP102" t="str">
            <v/>
          </cell>
          <cell r="DS102" t="str">
            <v/>
          </cell>
          <cell r="DV102" t="str">
            <v/>
          </cell>
          <cell r="DY102" t="str">
            <v/>
          </cell>
          <cell r="EN102" t="str">
            <v/>
          </cell>
          <cell r="EQ102" t="str">
            <v/>
          </cell>
          <cell r="ET102" t="str">
            <v/>
          </cell>
        </row>
        <row r="113">
          <cell r="I113" t="str">
            <v/>
          </cell>
          <cell r="L113" t="str">
            <v/>
          </cell>
          <cell r="O113" t="str">
            <v/>
          </cell>
          <cell r="R113" t="str">
            <v/>
          </cell>
          <cell r="U113" t="str">
            <v/>
          </cell>
          <cell r="X113" t="str">
            <v/>
          </cell>
          <cell r="AA113" t="str">
            <v/>
          </cell>
          <cell r="AD113" t="str">
            <v/>
          </cell>
          <cell r="AG113" t="str">
            <v/>
          </cell>
          <cell r="AJ113" t="str">
            <v/>
          </cell>
          <cell r="AM113" t="str">
            <v/>
          </cell>
          <cell r="AP113" t="str">
            <v/>
          </cell>
          <cell r="AS113" t="str">
            <v/>
          </cell>
          <cell r="AV113" t="str">
            <v/>
          </cell>
          <cell r="AY113" t="str">
            <v/>
          </cell>
          <cell r="BB113" t="str">
            <v/>
          </cell>
          <cell r="BE113" t="str">
            <v/>
          </cell>
          <cell r="BH113" t="str">
            <v/>
          </cell>
          <cell r="BK113" t="str">
            <v/>
          </cell>
          <cell r="BN113" t="str">
            <v/>
          </cell>
          <cell r="BQ113" t="str">
            <v/>
          </cell>
          <cell r="BT113" t="str">
            <v/>
          </cell>
          <cell r="BW113" t="str">
            <v/>
          </cell>
          <cell r="BZ113" t="str">
            <v/>
          </cell>
          <cell r="CC113" t="str">
            <v/>
          </cell>
          <cell r="CF113" t="str">
            <v/>
          </cell>
          <cell r="CI113" t="str">
            <v/>
          </cell>
          <cell r="CL113" t="str">
            <v/>
          </cell>
          <cell r="CO113" t="str">
            <v/>
          </cell>
          <cell r="CR113" t="str">
            <v/>
          </cell>
          <cell r="CU113" t="str">
            <v/>
          </cell>
          <cell r="CX113" t="str">
            <v/>
          </cell>
          <cell r="DA113" t="str">
            <v/>
          </cell>
          <cell r="DD113" t="str">
            <v/>
          </cell>
          <cell r="DG113" t="str">
            <v/>
          </cell>
          <cell r="DJ113" t="str">
            <v/>
          </cell>
          <cell r="DP113" t="str">
            <v/>
          </cell>
          <cell r="DS113" t="str">
            <v/>
          </cell>
          <cell r="DV113" t="str">
            <v/>
          </cell>
          <cell r="DY113" t="str">
            <v/>
          </cell>
          <cell r="EN113" t="str">
            <v/>
          </cell>
          <cell r="EQ113" t="str">
            <v/>
          </cell>
          <cell r="ET113" t="str">
            <v/>
          </cell>
        </row>
        <row r="124">
          <cell r="I124" t="str">
            <v/>
          </cell>
          <cell r="L124" t="str">
            <v/>
          </cell>
          <cell r="O124" t="str">
            <v/>
          </cell>
          <cell r="R124" t="str">
            <v/>
          </cell>
          <cell r="U124" t="str">
            <v/>
          </cell>
          <cell r="X124" t="str">
            <v/>
          </cell>
          <cell r="AA124" t="str">
            <v/>
          </cell>
          <cell r="AD124" t="str">
            <v/>
          </cell>
          <cell r="AG124" t="str">
            <v/>
          </cell>
          <cell r="AJ124" t="str">
            <v/>
          </cell>
          <cell r="AM124" t="str">
            <v/>
          </cell>
          <cell r="AP124" t="str">
            <v/>
          </cell>
          <cell r="AS124" t="str">
            <v/>
          </cell>
          <cell r="AV124" t="str">
            <v/>
          </cell>
          <cell r="AY124" t="str">
            <v/>
          </cell>
          <cell r="BB124" t="str">
            <v/>
          </cell>
          <cell r="BE124" t="str">
            <v/>
          </cell>
          <cell r="BH124" t="str">
            <v/>
          </cell>
          <cell r="BK124" t="str">
            <v/>
          </cell>
          <cell r="BN124" t="str">
            <v/>
          </cell>
          <cell r="BQ124" t="str">
            <v/>
          </cell>
          <cell r="BT124" t="str">
            <v/>
          </cell>
          <cell r="BW124" t="str">
            <v/>
          </cell>
          <cell r="BZ124" t="str">
            <v/>
          </cell>
          <cell r="CC124" t="str">
            <v/>
          </cell>
          <cell r="CF124" t="str">
            <v/>
          </cell>
          <cell r="CI124" t="str">
            <v/>
          </cell>
          <cell r="CL124" t="str">
            <v/>
          </cell>
          <cell r="CO124" t="str">
            <v/>
          </cell>
          <cell r="CR124" t="str">
            <v/>
          </cell>
          <cell r="CU124" t="str">
            <v/>
          </cell>
          <cell r="CX124" t="str">
            <v/>
          </cell>
          <cell r="DA124" t="str">
            <v/>
          </cell>
          <cell r="DD124" t="str">
            <v/>
          </cell>
          <cell r="DG124" t="str">
            <v/>
          </cell>
          <cell r="DJ124" t="str">
            <v/>
          </cell>
          <cell r="DP124" t="str">
            <v/>
          </cell>
          <cell r="DS124" t="str">
            <v/>
          </cell>
          <cell r="DV124" t="str">
            <v/>
          </cell>
          <cell r="DY124" t="str">
            <v/>
          </cell>
          <cell r="EN124" t="str">
            <v/>
          </cell>
          <cell r="EQ124" t="str">
            <v/>
          </cell>
          <cell r="ET124" t="str">
            <v/>
          </cell>
        </row>
        <row r="135">
          <cell r="I135">
            <v>133.98750000000001</v>
          </cell>
          <cell r="L135" t="str">
            <v/>
          </cell>
          <cell r="O135">
            <v>629.08999999999992</v>
          </cell>
          <cell r="R135">
            <v>1649.4175</v>
          </cell>
          <cell r="U135" t="str">
            <v/>
          </cell>
          <cell r="X135">
            <v>2024.8724999999999</v>
          </cell>
          <cell r="AA135">
            <v>2158.8217857142854</v>
          </cell>
          <cell r="AD135" t="str">
            <v/>
          </cell>
          <cell r="AG135" t="str">
            <v/>
          </cell>
          <cell r="AJ135" t="str">
            <v/>
          </cell>
          <cell r="AM135" t="str">
            <v/>
          </cell>
          <cell r="AP135" t="str">
            <v/>
          </cell>
          <cell r="AS135" t="str">
            <v/>
          </cell>
          <cell r="AV135" t="str">
            <v/>
          </cell>
          <cell r="AY135" t="str">
            <v/>
          </cell>
          <cell r="BB135" t="str">
            <v/>
          </cell>
          <cell r="BE135" t="str">
            <v/>
          </cell>
          <cell r="BH135" t="str">
            <v/>
          </cell>
          <cell r="BK135" t="str">
            <v/>
          </cell>
          <cell r="BN135" t="str">
            <v/>
          </cell>
          <cell r="BQ135" t="str">
            <v/>
          </cell>
          <cell r="BT135" t="str">
            <v/>
          </cell>
          <cell r="BW135">
            <v>828.13</v>
          </cell>
          <cell r="BZ135" t="str">
            <v/>
          </cell>
          <cell r="CC135" t="str">
            <v/>
          </cell>
          <cell r="CF135" t="str">
            <v/>
          </cell>
          <cell r="CI135" t="str">
            <v/>
          </cell>
          <cell r="CL135">
            <v>6375.4695693684453</v>
          </cell>
          <cell r="CO135" t="str">
            <v/>
          </cell>
          <cell r="CR135" t="str">
            <v/>
          </cell>
          <cell r="CU135" t="str">
            <v/>
          </cell>
          <cell r="CX135" t="str">
            <v/>
          </cell>
          <cell r="DA135" t="str">
            <v/>
          </cell>
          <cell r="DD135" t="str">
            <v/>
          </cell>
          <cell r="DG135" t="str">
            <v/>
          </cell>
          <cell r="DJ135" t="str">
            <v/>
          </cell>
          <cell r="DP135">
            <v>106.63500000000001</v>
          </cell>
          <cell r="DS135">
            <v>259.45749999999998</v>
          </cell>
          <cell r="DV135" t="str">
            <v/>
          </cell>
          <cell r="DY135" t="str">
            <v/>
          </cell>
          <cell r="EN135">
            <v>566.02750000000003</v>
          </cell>
          <cell r="EQ135" t="str">
            <v/>
          </cell>
          <cell r="ET135" t="str">
            <v/>
          </cell>
        </row>
        <row r="136">
          <cell r="G136">
            <v>753</v>
          </cell>
          <cell r="H136">
            <v>123628.1875</v>
          </cell>
          <cell r="J136">
            <v>678</v>
          </cell>
          <cell r="K136">
            <v>12076.875</v>
          </cell>
          <cell r="M136">
            <v>133</v>
          </cell>
          <cell r="N136">
            <v>121020.41250000001</v>
          </cell>
          <cell r="P136">
            <v>16</v>
          </cell>
          <cell r="Q136">
            <v>35829.591666666667</v>
          </cell>
          <cell r="S136">
            <v>13</v>
          </cell>
          <cell r="T136">
            <v>33125.78125</v>
          </cell>
          <cell r="V136">
            <v>25</v>
          </cell>
          <cell r="W136">
            <v>58205.756249999999</v>
          </cell>
          <cell r="Y136">
            <v>44.5</v>
          </cell>
          <cell r="Z136">
            <v>86267.575833333336</v>
          </cell>
          <cell r="AB136">
            <v>18</v>
          </cell>
          <cell r="AC136">
            <v>23700</v>
          </cell>
          <cell r="AE136" t="str">
            <v/>
          </cell>
          <cell r="AF136" t="str">
            <v/>
          </cell>
          <cell r="AH136" t="str">
            <v/>
          </cell>
          <cell r="AI136" t="str">
            <v/>
          </cell>
          <cell r="AK136" t="str">
            <v/>
          </cell>
          <cell r="AL136" t="str">
            <v/>
          </cell>
          <cell r="AN136" t="str">
            <v/>
          </cell>
          <cell r="AO136" t="str">
            <v/>
          </cell>
          <cell r="AQ136" t="str">
            <v/>
          </cell>
          <cell r="AR136" t="str">
            <v/>
          </cell>
          <cell r="AT136" t="str">
            <v/>
          </cell>
          <cell r="AU136" t="str">
            <v/>
          </cell>
          <cell r="AW136" t="str">
            <v/>
          </cell>
          <cell r="AX136" t="str">
            <v/>
          </cell>
          <cell r="AZ136" t="str">
            <v/>
          </cell>
          <cell r="BA136" t="str">
            <v/>
          </cell>
          <cell r="BC136" t="str">
            <v/>
          </cell>
          <cell r="BD136" t="str">
            <v/>
          </cell>
          <cell r="BF136" t="str">
            <v/>
          </cell>
          <cell r="BG136" t="str">
            <v/>
          </cell>
          <cell r="BI136">
            <v>49</v>
          </cell>
          <cell r="BJ136">
            <v>65027.083333333328</v>
          </cell>
          <cell r="BL136">
            <v>678</v>
          </cell>
          <cell r="BM136">
            <v>77334.375</v>
          </cell>
          <cell r="BO136" t="str">
            <v/>
          </cell>
          <cell r="BP136" t="str">
            <v/>
          </cell>
          <cell r="BR136">
            <v>62</v>
          </cell>
          <cell r="BS136">
            <v>24418.958333333336</v>
          </cell>
          <cell r="BU136">
            <v>70</v>
          </cell>
          <cell r="BV136">
            <v>57969.1</v>
          </cell>
          <cell r="BX136" t="str">
            <v/>
          </cell>
          <cell r="BY136" t="str">
            <v/>
          </cell>
          <cell r="CA136" t="str">
            <v/>
          </cell>
          <cell r="CB136" t="str">
            <v/>
          </cell>
          <cell r="CD136" t="str">
            <v/>
          </cell>
          <cell r="CE136" t="str">
            <v/>
          </cell>
          <cell r="CG136" t="str">
            <v/>
          </cell>
          <cell r="CH136" t="str">
            <v/>
          </cell>
          <cell r="CJ136">
            <v>79.087999999999994</v>
          </cell>
          <cell r="CK136">
            <v>363235.28875000001</v>
          </cell>
          <cell r="CM136" t="str">
            <v/>
          </cell>
          <cell r="CN136" t="str">
            <v/>
          </cell>
          <cell r="CP136" t="str">
            <v/>
          </cell>
          <cell r="CQ136" t="str">
            <v/>
          </cell>
          <cell r="CS136" t="str">
            <v/>
          </cell>
          <cell r="CT136" t="str">
            <v/>
          </cell>
          <cell r="CV136" t="str">
            <v/>
          </cell>
          <cell r="CW136" t="str">
            <v/>
          </cell>
          <cell r="CY136">
            <v>182.79</v>
          </cell>
          <cell r="CZ136">
            <v>161250</v>
          </cell>
          <cell r="DB136" t="str">
            <v/>
          </cell>
          <cell r="DC136" t="str">
            <v/>
          </cell>
          <cell r="DE136" t="str">
            <v/>
          </cell>
          <cell r="DF136" t="str">
            <v/>
          </cell>
          <cell r="DH136" t="str">
            <v/>
          </cell>
          <cell r="DI136" t="str">
            <v/>
          </cell>
          <cell r="DN136">
            <v>370</v>
          </cell>
          <cell r="DO136">
            <v>45569.21875</v>
          </cell>
          <cell r="DQ136">
            <v>50</v>
          </cell>
          <cell r="DR136">
            <v>17238.933333333334</v>
          </cell>
          <cell r="DT136" t="str">
            <v/>
          </cell>
          <cell r="DU136" t="str">
            <v/>
          </cell>
          <cell r="DW136" t="str">
            <v/>
          </cell>
          <cell r="DX136" t="str">
            <v/>
          </cell>
          <cell r="EL136">
            <v>170</v>
          </cell>
          <cell r="EM136">
            <v>96224.675000000003</v>
          </cell>
          <cell r="EO136" t="str">
            <v/>
          </cell>
          <cell r="EP136" t="str">
            <v/>
          </cell>
          <cell r="ER136" t="str">
            <v/>
          </cell>
          <cell r="ES136" t="str">
            <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Report"/>
    </sheetNames>
    <sheetDataSet>
      <sheetData sheetId="0" refreshError="1">
        <row r="5">
          <cell r="AH5">
            <v>4510.5000995694927</v>
          </cell>
        </row>
        <row r="6">
          <cell r="AH6">
            <v>5556.8130330256918</v>
          </cell>
        </row>
        <row r="7">
          <cell r="AH7">
            <v>5311.546728233935</v>
          </cell>
        </row>
        <row r="8">
          <cell r="AH8">
            <v>5783.3128407179202</v>
          </cell>
        </row>
        <row r="9">
          <cell r="AH9" t="str">
            <v/>
          </cell>
        </row>
        <row r="10">
          <cell r="AH10">
            <v>4060.8807580620805</v>
          </cell>
        </row>
        <row r="11">
          <cell r="AH11" t="str">
            <v/>
          </cell>
        </row>
        <row r="12">
          <cell r="AH12">
            <v>4060.8807580620805</v>
          </cell>
        </row>
        <row r="13">
          <cell r="AH13" t="str">
            <v/>
          </cell>
        </row>
        <row r="14">
          <cell r="AH14">
            <v>3998.976285466937</v>
          </cell>
        </row>
        <row r="15">
          <cell r="AH15">
            <v>4630.3189342647602</v>
          </cell>
        </row>
        <row r="17">
          <cell r="AH17" t="str">
            <v/>
          </cell>
        </row>
        <row r="18">
          <cell r="AH18">
            <v>4060.8807580620805</v>
          </cell>
        </row>
        <row r="20">
          <cell r="AH20">
            <v>3998.976285466937</v>
          </cell>
        </row>
        <row r="21">
          <cell r="AH21">
            <v>8225.7098399778151</v>
          </cell>
        </row>
        <row r="23">
          <cell r="AH23" t="str">
            <v/>
          </cell>
        </row>
        <row r="24">
          <cell r="AH24" t="str">
            <v/>
          </cell>
        </row>
        <row r="26">
          <cell r="AH26">
            <v>4043.0326579562707</v>
          </cell>
        </row>
        <row r="27">
          <cell r="AH27" t="str">
            <v/>
          </cell>
        </row>
        <row r="29">
          <cell r="AH29">
            <v>4146.8189191792817</v>
          </cell>
        </row>
        <row r="30">
          <cell r="AH30" t="str">
            <v/>
          </cell>
        </row>
        <row r="31">
          <cell r="AH31">
            <v>4402.1500245431198</v>
          </cell>
        </row>
        <row r="32">
          <cell r="AH32">
            <v>3507.6476772070191</v>
          </cell>
        </row>
        <row r="33">
          <cell r="AH33" t="str">
            <v/>
          </cell>
        </row>
        <row r="35">
          <cell r="AH35" t="str">
            <v/>
          </cell>
        </row>
        <row r="36">
          <cell r="AH36" t="str">
            <v/>
          </cell>
        </row>
        <row r="37">
          <cell r="AH37" t="str">
            <v/>
          </cell>
        </row>
        <row r="38">
          <cell r="AH38" t="str">
            <v/>
          </cell>
        </row>
        <row r="39">
          <cell r="AH39" t="str">
            <v/>
          </cell>
        </row>
        <row r="40">
          <cell r="AH40" t="str">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Report"/>
    </sheetNames>
    <sheetDataSet>
      <sheetData sheetId="0" refreshError="1">
        <row r="5">
          <cell r="AH5">
            <v>4740.059916566408</v>
          </cell>
        </row>
        <row r="6">
          <cell r="AH6">
            <v>4740.059916566408</v>
          </cell>
        </row>
        <row r="7">
          <cell r="AH7">
            <v>5058.1957423195245</v>
          </cell>
        </row>
        <row r="8">
          <cell r="AH8">
            <v>5635.4803677473192</v>
          </cell>
        </row>
        <row r="9">
          <cell r="AH9" t="str">
            <v/>
          </cell>
        </row>
        <row r="10">
          <cell r="AH10" t="str">
            <v/>
          </cell>
        </row>
        <row r="11">
          <cell r="AH11">
            <v>4310.911583149239</v>
          </cell>
        </row>
        <row r="12">
          <cell r="AH12" t="str">
            <v/>
          </cell>
        </row>
        <row r="13">
          <cell r="AH13" t="str">
            <v/>
          </cell>
        </row>
        <row r="14">
          <cell r="AH14">
            <v>4141.0815779689383</v>
          </cell>
        </row>
        <row r="15">
          <cell r="AH15">
            <v>5980.9276436096152</v>
          </cell>
        </row>
        <row r="17">
          <cell r="AH17" t="str">
            <v/>
          </cell>
        </row>
        <row r="18">
          <cell r="AH18" t="str">
            <v/>
          </cell>
        </row>
        <row r="20">
          <cell r="AH20">
            <v>4141.0815779689383</v>
          </cell>
        </row>
        <row r="21">
          <cell r="AH21">
            <v>5980.9276436096152</v>
          </cell>
        </row>
        <row r="23">
          <cell r="AH23">
            <v>3951.7601679872646</v>
          </cell>
        </row>
        <row r="24">
          <cell r="AH24" t="str">
            <v/>
          </cell>
        </row>
        <row r="26">
          <cell r="AH26">
            <v>3874.2314816548414</v>
          </cell>
        </row>
        <row r="27">
          <cell r="AH27" t="str">
            <v/>
          </cell>
        </row>
        <row r="29">
          <cell r="AH29" t="str">
            <v/>
          </cell>
        </row>
        <row r="30">
          <cell r="AH30" t="str">
            <v/>
          </cell>
        </row>
        <row r="31">
          <cell r="AH31">
            <v>3874.2314816548414</v>
          </cell>
        </row>
        <row r="32">
          <cell r="AH32">
            <v>5058.1957423195245</v>
          </cell>
        </row>
        <row r="33">
          <cell r="AH33" t="str">
            <v/>
          </cell>
        </row>
        <row r="35">
          <cell r="AH35" t="str">
            <v/>
          </cell>
        </row>
        <row r="36">
          <cell r="AH36" t="str">
            <v/>
          </cell>
        </row>
        <row r="37">
          <cell r="AH37" t="str">
            <v/>
          </cell>
        </row>
        <row r="38">
          <cell r="AH38" t="str">
            <v/>
          </cell>
        </row>
        <row r="39">
          <cell r="AH39" t="str">
            <v/>
          </cell>
        </row>
        <row r="40">
          <cell r="AH40" t="str">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2"/>
      <sheetName val="Sheet2"/>
      <sheetName val="Sheet1"/>
    </sheetNames>
    <sheetDataSet>
      <sheetData sheetId="0" refreshError="1">
        <row r="14">
          <cell r="K14" t="str">
            <v/>
          </cell>
          <cell r="O14" t="str">
            <v/>
          </cell>
          <cell r="S14" t="str">
            <v/>
          </cell>
          <cell r="W14" t="str">
            <v/>
          </cell>
          <cell r="AA14" t="str">
            <v/>
          </cell>
          <cell r="AE14" t="str">
            <v/>
          </cell>
          <cell r="AI14" t="str">
            <v/>
          </cell>
          <cell r="AM14" t="str">
            <v/>
          </cell>
          <cell r="AQ14" t="str">
            <v/>
          </cell>
          <cell r="AU14" t="str">
            <v/>
          </cell>
          <cell r="AY14" t="str">
            <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2"/>
      <sheetName val="Sheet2"/>
      <sheetName val="Sheet1"/>
      <sheetName val="2014"/>
    </sheetNames>
    <sheetDataSet>
      <sheetData sheetId="0" refreshError="1">
        <row r="14">
          <cell r="N14" t="str">
            <v/>
          </cell>
          <cell r="R14" t="str">
            <v/>
          </cell>
          <cell r="V14" t="str">
            <v/>
          </cell>
          <cell r="Z14" t="str">
            <v/>
          </cell>
          <cell r="AD14" t="str">
            <v/>
          </cell>
          <cell r="AH14" t="str">
            <v/>
          </cell>
          <cell r="AL14" t="str">
            <v/>
          </cell>
          <cell r="AP14" t="str">
            <v/>
          </cell>
          <cell r="AT14" t="str">
            <v/>
          </cell>
          <cell r="AX14" t="str">
            <v/>
          </cell>
          <cell r="BB14" t="str">
            <v/>
          </cell>
          <cell r="BD14" t="str">
            <v/>
          </cell>
          <cell r="BG14" t="str">
            <v/>
          </cell>
          <cell r="BH14" t="str">
            <v/>
          </cell>
          <cell r="BK14" t="str">
            <v/>
          </cell>
          <cell r="BL14" t="str">
            <v/>
          </cell>
          <cell r="BO14" t="str">
            <v/>
          </cell>
          <cell r="BP14" t="str">
            <v/>
          </cell>
          <cell r="BS14" t="str">
            <v/>
          </cell>
          <cell r="BT14" t="str">
            <v/>
          </cell>
          <cell r="BW14" t="str">
            <v/>
          </cell>
          <cell r="BX14" t="str">
            <v/>
          </cell>
          <cell r="CA14" t="str">
            <v/>
          </cell>
          <cell r="CB14" t="str">
            <v/>
          </cell>
          <cell r="CE14" t="str">
            <v/>
          </cell>
          <cell r="CF14" t="str">
            <v/>
          </cell>
          <cell r="CI14" t="str">
            <v/>
          </cell>
          <cell r="CN14" t="str">
            <v/>
          </cell>
          <cell r="CQ14" t="str">
            <v/>
          </cell>
          <cell r="CR14" t="str">
            <v/>
          </cell>
          <cell r="CU14" t="str">
            <v/>
          </cell>
          <cell r="CV14" t="str">
            <v/>
          </cell>
          <cell r="CY14" t="str">
            <v/>
          </cell>
          <cell r="CZ14" t="str">
            <v/>
          </cell>
          <cell r="DC14" t="str">
            <v/>
          </cell>
          <cell r="DD14" t="str">
            <v/>
          </cell>
          <cell r="DG14" t="str">
            <v/>
          </cell>
          <cell r="DH14" t="str">
            <v/>
          </cell>
          <cell r="DK14" t="str">
            <v/>
          </cell>
          <cell r="DL14" t="str">
            <v/>
          </cell>
          <cell r="DO14" t="str">
            <v/>
          </cell>
          <cell r="DP14" t="str">
            <v/>
          </cell>
          <cell r="DS14" t="str">
            <v/>
          </cell>
          <cell r="DT14" t="str">
            <v/>
          </cell>
          <cell r="DW14" t="str">
            <v/>
          </cell>
          <cell r="DX14" t="str">
            <v/>
          </cell>
          <cell r="EA14" t="str">
            <v/>
          </cell>
          <cell r="EB14" t="str">
            <v/>
          </cell>
          <cell r="EE14" t="str">
            <v/>
          </cell>
        </row>
        <row r="25">
          <cell r="K25">
            <v>3</v>
          </cell>
          <cell r="N25">
            <v>11413.512297086692</v>
          </cell>
          <cell r="O25">
            <v>3</v>
          </cell>
          <cell r="R25">
            <v>11413.512297086692</v>
          </cell>
          <cell r="S25">
            <v>2</v>
          </cell>
          <cell r="V25">
            <v>5696.6693080597361</v>
          </cell>
          <cell r="W25" t="str">
            <v/>
          </cell>
          <cell r="Z25" t="str">
            <v/>
          </cell>
          <cell r="AA25">
            <v>1</v>
          </cell>
          <cell r="AD25">
            <v>12370.690763612665</v>
          </cell>
          <cell r="AE25" t="str">
            <v/>
          </cell>
          <cell r="AH25" t="str">
            <v/>
          </cell>
          <cell r="AI25" t="str">
            <v/>
          </cell>
          <cell r="AL25" t="str">
            <v/>
          </cell>
          <cell r="AM25" t="str">
            <v/>
          </cell>
          <cell r="AP25" t="str">
            <v/>
          </cell>
          <cell r="AQ25" t="str">
            <v/>
          </cell>
          <cell r="AT25" t="str">
            <v/>
          </cell>
          <cell r="AU25">
            <v>2</v>
          </cell>
          <cell r="AX25">
            <v>5696.6693080597361</v>
          </cell>
          <cell r="AY25">
            <v>1</v>
          </cell>
          <cell r="BB25">
            <v>12370.690763612665</v>
          </cell>
          <cell r="BD25" t="str">
            <v/>
          </cell>
          <cell r="BG25" t="str">
            <v/>
          </cell>
          <cell r="BH25">
            <v>1</v>
          </cell>
          <cell r="BK25">
            <v>12370.690763612665</v>
          </cell>
          <cell r="BL25">
            <v>2</v>
          </cell>
          <cell r="BO25">
            <v>5696.6693080597361</v>
          </cell>
          <cell r="BP25" t="str">
            <v/>
          </cell>
          <cell r="BS25" t="str">
            <v/>
          </cell>
          <cell r="BT25">
            <v>2</v>
          </cell>
          <cell r="BW25">
            <v>5696.6693080597361</v>
          </cell>
          <cell r="BX25" t="str">
            <v/>
          </cell>
          <cell r="CA25" t="str">
            <v/>
          </cell>
          <cell r="CB25">
            <v>2</v>
          </cell>
          <cell r="CE25">
            <v>5696.6693080597361</v>
          </cell>
          <cell r="CF25" t="str">
            <v/>
          </cell>
          <cell r="CI25" t="str">
            <v/>
          </cell>
          <cell r="CN25" t="str">
            <v/>
          </cell>
          <cell r="CQ25" t="str">
            <v/>
          </cell>
          <cell r="CR25" t="str">
            <v/>
          </cell>
          <cell r="CU25" t="str">
            <v/>
          </cell>
          <cell r="CV25">
            <v>2</v>
          </cell>
          <cell r="CY25">
            <v>5696.6693080597361</v>
          </cell>
          <cell r="CZ25" t="str">
            <v/>
          </cell>
          <cell r="DC25" t="str">
            <v/>
          </cell>
          <cell r="DD25" t="str">
            <v/>
          </cell>
          <cell r="DG25" t="str">
            <v/>
          </cell>
          <cell r="DH25" t="str">
            <v/>
          </cell>
          <cell r="DK25" t="str">
            <v/>
          </cell>
          <cell r="DL25" t="str">
            <v/>
          </cell>
          <cell r="DO25" t="str">
            <v/>
          </cell>
          <cell r="DP25" t="str">
            <v/>
          </cell>
          <cell r="DS25" t="str">
            <v/>
          </cell>
          <cell r="DT25" t="str">
            <v/>
          </cell>
          <cell r="DW25" t="str">
            <v/>
          </cell>
          <cell r="DX25" t="str">
            <v/>
          </cell>
          <cell r="EA25" t="str">
            <v/>
          </cell>
          <cell r="EB25" t="str">
            <v/>
          </cell>
          <cell r="EE25" t="str">
            <v/>
          </cell>
        </row>
        <row r="36">
          <cell r="K36">
            <v>1</v>
          </cell>
          <cell r="N36">
            <v>6104.8770611360951</v>
          </cell>
          <cell r="O36">
            <v>1</v>
          </cell>
          <cell r="R36">
            <v>6104.8770611360951</v>
          </cell>
          <cell r="S36" t="str">
            <v/>
          </cell>
          <cell r="V36" t="str">
            <v/>
          </cell>
          <cell r="W36">
            <v>1</v>
          </cell>
          <cell r="Z36">
            <v>6104.8770611360951</v>
          </cell>
          <cell r="AA36" t="str">
            <v/>
          </cell>
          <cell r="AD36" t="str">
            <v/>
          </cell>
          <cell r="AE36" t="str">
            <v/>
          </cell>
          <cell r="AH36" t="str">
            <v/>
          </cell>
          <cell r="AI36" t="str">
            <v/>
          </cell>
          <cell r="AL36" t="str">
            <v/>
          </cell>
          <cell r="AM36" t="str">
            <v/>
          </cell>
          <cell r="AP36" t="str">
            <v/>
          </cell>
          <cell r="AQ36" t="str">
            <v/>
          </cell>
          <cell r="AT36" t="str">
            <v/>
          </cell>
          <cell r="AU36">
            <v>1</v>
          </cell>
          <cell r="AX36">
            <v>6104.8770611360951</v>
          </cell>
          <cell r="AY36" t="str">
            <v/>
          </cell>
          <cell r="BB36" t="str">
            <v/>
          </cell>
          <cell r="BD36" t="str">
            <v/>
          </cell>
          <cell r="BG36" t="str">
            <v/>
          </cell>
          <cell r="BH36" t="str">
            <v/>
          </cell>
          <cell r="BK36" t="str">
            <v/>
          </cell>
          <cell r="BL36">
            <v>1</v>
          </cell>
          <cell r="BO36">
            <v>6104.8770611360951</v>
          </cell>
          <cell r="BP36" t="str">
            <v/>
          </cell>
          <cell r="BS36" t="str">
            <v/>
          </cell>
          <cell r="BT36">
            <v>1</v>
          </cell>
          <cell r="BW36">
            <v>6104.8770611360951</v>
          </cell>
          <cell r="BX36" t="str">
            <v/>
          </cell>
          <cell r="CA36" t="str">
            <v/>
          </cell>
          <cell r="CB36">
            <v>1</v>
          </cell>
          <cell r="CE36">
            <v>6104.8770611360951</v>
          </cell>
          <cell r="CF36" t="str">
            <v/>
          </cell>
          <cell r="CI36" t="str">
            <v/>
          </cell>
          <cell r="CN36" t="str">
            <v/>
          </cell>
          <cell r="CQ36" t="str">
            <v/>
          </cell>
          <cell r="CR36" t="str">
            <v/>
          </cell>
          <cell r="CU36" t="str">
            <v/>
          </cell>
          <cell r="CV36">
            <v>1</v>
          </cell>
          <cell r="CY36">
            <v>6104.8770611360951</v>
          </cell>
          <cell r="CZ36" t="str">
            <v/>
          </cell>
          <cell r="DC36" t="str">
            <v/>
          </cell>
          <cell r="DD36" t="str">
            <v/>
          </cell>
          <cell r="DG36" t="str">
            <v/>
          </cell>
          <cell r="DH36" t="str">
            <v/>
          </cell>
          <cell r="DK36" t="str">
            <v/>
          </cell>
          <cell r="DL36" t="str">
            <v/>
          </cell>
          <cell r="DO36" t="str">
            <v/>
          </cell>
          <cell r="DP36" t="str">
            <v/>
          </cell>
          <cell r="DS36" t="str">
            <v/>
          </cell>
          <cell r="DT36" t="str">
            <v/>
          </cell>
          <cell r="DW36" t="str">
            <v/>
          </cell>
          <cell r="DX36" t="str">
            <v/>
          </cell>
          <cell r="EA36" t="str">
            <v/>
          </cell>
          <cell r="EB36" t="str">
            <v/>
          </cell>
          <cell r="EE36" t="str">
            <v/>
          </cell>
        </row>
        <row r="47">
          <cell r="K47" t="str">
            <v/>
          </cell>
          <cell r="N47" t="str">
            <v/>
          </cell>
          <cell r="O47" t="str">
            <v/>
          </cell>
          <cell r="R47" t="str">
            <v/>
          </cell>
          <cell r="S47" t="str">
            <v/>
          </cell>
          <cell r="V47" t="str">
            <v/>
          </cell>
          <cell r="W47" t="str">
            <v/>
          </cell>
          <cell r="Z47" t="str">
            <v/>
          </cell>
          <cell r="AA47" t="str">
            <v/>
          </cell>
          <cell r="AD47" t="str">
            <v/>
          </cell>
          <cell r="AE47" t="str">
            <v/>
          </cell>
          <cell r="AH47" t="str">
            <v/>
          </cell>
          <cell r="AI47" t="str">
            <v/>
          </cell>
          <cell r="AL47" t="str">
            <v/>
          </cell>
          <cell r="AM47" t="str">
            <v/>
          </cell>
          <cell r="AP47" t="str">
            <v/>
          </cell>
          <cell r="AQ47" t="str">
            <v/>
          </cell>
          <cell r="AT47" t="str">
            <v/>
          </cell>
          <cell r="AU47" t="str">
            <v/>
          </cell>
          <cell r="AX47" t="str">
            <v/>
          </cell>
          <cell r="AY47" t="str">
            <v/>
          </cell>
          <cell r="BB47" t="str">
            <v/>
          </cell>
          <cell r="BD47" t="str">
            <v/>
          </cell>
          <cell r="BG47" t="str">
            <v/>
          </cell>
          <cell r="BH47" t="str">
            <v/>
          </cell>
          <cell r="BK47" t="str">
            <v/>
          </cell>
          <cell r="BL47" t="str">
            <v/>
          </cell>
          <cell r="BO47" t="str">
            <v/>
          </cell>
          <cell r="BP47" t="str">
            <v/>
          </cell>
          <cell r="BS47" t="str">
            <v/>
          </cell>
          <cell r="BT47" t="str">
            <v/>
          </cell>
          <cell r="BW47" t="str">
            <v/>
          </cell>
          <cell r="BX47" t="str">
            <v/>
          </cell>
          <cell r="CA47" t="str">
            <v/>
          </cell>
          <cell r="CB47" t="str">
            <v/>
          </cell>
          <cell r="CE47" t="str">
            <v/>
          </cell>
          <cell r="CF47" t="str">
            <v/>
          </cell>
          <cell r="CI47" t="str">
            <v/>
          </cell>
          <cell r="CN47" t="str">
            <v/>
          </cell>
          <cell r="CQ47" t="str">
            <v/>
          </cell>
          <cell r="CR47" t="str">
            <v/>
          </cell>
          <cell r="CU47" t="str">
            <v/>
          </cell>
          <cell r="CV47" t="str">
            <v/>
          </cell>
          <cell r="CY47" t="str">
            <v/>
          </cell>
          <cell r="CZ47" t="str">
            <v/>
          </cell>
          <cell r="DC47" t="str">
            <v/>
          </cell>
          <cell r="DD47" t="str">
            <v/>
          </cell>
          <cell r="DG47" t="str">
            <v/>
          </cell>
          <cell r="DH47" t="str">
            <v/>
          </cell>
          <cell r="DK47" t="str">
            <v/>
          </cell>
          <cell r="DL47" t="str">
            <v/>
          </cell>
          <cell r="DO47" t="str">
            <v/>
          </cell>
          <cell r="DP47" t="str">
            <v/>
          </cell>
          <cell r="DS47" t="str">
            <v/>
          </cell>
          <cell r="DT47" t="str">
            <v/>
          </cell>
          <cell r="DW47" t="str">
            <v/>
          </cell>
          <cell r="DX47" t="str">
            <v/>
          </cell>
          <cell r="EA47" t="str">
            <v/>
          </cell>
          <cell r="EB47" t="str">
            <v/>
          </cell>
          <cell r="EE47" t="str">
            <v/>
          </cell>
        </row>
        <row r="58">
          <cell r="K58">
            <v>1</v>
          </cell>
          <cell r="N58">
            <v>5637.7393980967108</v>
          </cell>
          <cell r="O58">
            <v>1</v>
          </cell>
          <cell r="R58">
            <v>5637.7393980967108</v>
          </cell>
          <cell r="S58" t="str">
            <v/>
          </cell>
          <cell r="V58" t="str">
            <v/>
          </cell>
          <cell r="W58" t="str">
            <v/>
          </cell>
          <cell r="Z58" t="str">
            <v/>
          </cell>
          <cell r="AA58" t="str">
            <v/>
          </cell>
          <cell r="AD58" t="str">
            <v/>
          </cell>
          <cell r="AE58">
            <v>1</v>
          </cell>
          <cell r="AH58">
            <v>5637.7393980967108</v>
          </cell>
          <cell r="AI58" t="str">
            <v/>
          </cell>
          <cell r="AL58" t="str">
            <v/>
          </cell>
          <cell r="AM58" t="str">
            <v/>
          </cell>
          <cell r="AP58" t="str">
            <v/>
          </cell>
          <cell r="AQ58" t="str">
            <v/>
          </cell>
          <cell r="AT58" t="str">
            <v/>
          </cell>
          <cell r="AU58">
            <v>1</v>
          </cell>
          <cell r="AX58">
            <v>5637.7393980967108</v>
          </cell>
          <cell r="AY58" t="str">
            <v/>
          </cell>
          <cell r="BB58" t="str">
            <v/>
          </cell>
          <cell r="BD58" t="str">
            <v/>
          </cell>
          <cell r="BG58" t="str">
            <v/>
          </cell>
          <cell r="BH58" t="str">
            <v/>
          </cell>
          <cell r="BK58" t="str">
            <v/>
          </cell>
          <cell r="BL58">
            <v>1</v>
          </cell>
          <cell r="BO58">
            <v>5637.7393980967108</v>
          </cell>
          <cell r="BP58" t="str">
            <v/>
          </cell>
          <cell r="BS58" t="str">
            <v/>
          </cell>
          <cell r="BT58">
            <v>1</v>
          </cell>
          <cell r="BW58">
            <v>5637.7393980967108</v>
          </cell>
          <cell r="BX58" t="str">
            <v/>
          </cell>
          <cell r="CA58" t="str">
            <v/>
          </cell>
          <cell r="CB58" t="str">
            <v/>
          </cell>
          <cell r="CE58" t="str">
            <v/>
          </cell>
          <cell r="CF58" t="str">
            <v/>
          </cell>
          <cell r="CI58" t="str">
            <v/>
          </cell>
          <cell r="CN58" t="str">
            <v/>
          </cell>
          <cell r="CQ58" t="str">
            <v/>
          </cell>
          <cell r="CR58" t="str">
            <v/>
          </cell>
          <cell r="CU58" t="str">
            <v/>
          </cell>
          <cell r="CV58" t="str">
            <v/>
          </cell>
          <cell r="CY58" t="str">
            <v/>
          </cell>
          <cell r="CZ58">
            <v>1</v>
          </cell>
          <cell r="DC58">
            <v>5637.7393980967108</v>
          </cell>
          <cell r="DD58" t="str">
            <v/>
          </cell>
          <cell r="DG58" t="str">
            <v/>
          </cell>
          <cell r="DH58" t="str">
            <v/>
          </cell>
          <cell r="DK58" t="str">
            <v/>
          </cell>
          <cell r="DL58" t="str">
            <v/>
          </cell>
          <cell r="DO58" t="str">
            <v/>
          </cell>
          <cell r="DP58" t="str">
            <v/>
          </cell>
          <cell r="DS58" t="str">
            <v/>
          </cell>
          <cell r="DT58" t="str">
            <v/>
          </cell>
          <cell r="DW58" t="str">
            <v/>
          </cell>
          <cell r="DX58" t="str">
            <v/>
          </cell>
          <cell r="EA58" t="str">
            <v/>
          </cell>
          <cell r="EB58" t="str">
            <v/>
          </cell>
          <cell r="EE58" t="str">
            <v/>
          </cell>
        </row>
        <row r="69">
          <cell r="K69" t="str">
            <v/>
          </cell>
          <cell r="N69" t="str">
            <v/>
          </cell>
          <cell r="O69" t="str">
            <v/>
          </cell>
          <cell r="R69" t="str">
            <v/>
          </cell>
          <cell r="S69" t="str">
            <v/>
          </cell>
          <cell r="V69" t="str">
            <v/>
          </cell>
          <cell r="W69" t="str">
            <v/>
          </cell>
          <cell r="Z69" t="str">
            <v/>
          </cell>
          <cell r="AA69" t="str">
            <v/>
          </cell>
          <cell r="AD69" t="str">
            <v/>
          </cell>
          <cell r="AE69" t="str">
            <v/>
          </cell>
          <cell r="AH69" t="str">
            <v/>
          </cell>
          <cell r="AI69" t="str">
            <v/>
          </cell>
          <cell r="AL69" t="str">
            <v/>
          </cell>
          <cell r="AM69" t="str">
            <v/>
          </cell>
          <cell r="AP69" t="str">
            <v/>
          </cell>
          <cell r="AQ69" t="str">
            <v/>
          </cell>
          <cell r="AT69" t="str">
            <v/>
          </cell>
          <cell r="AU69" t="str">
            <v/>
          </cell>
          <cell r="AX69" t="str">
            <v/>
          </cell>
          <cell r="AY69" t="str">
            <v/>
          </cell>
          <cell r="BB69" t="str">
            <v/>
          </cell>
          <cell r="BD69" t="str">
            <v/>
          </cell>
          <cell r="BG69" t="str">
            <v/>
          </cell>
          <cell r="BH69" t="str">
            <v/>
          </cell>
          <cell r="BK69" t="str">
            <v/>
          </cell>
          <cell r="BL69" t="str">
            <v/>
          </cell>
          <cell r="BO69" t="str">
            <v/>
          </cell>
          <cell r="BP69" t="str">
            <v/>
          </cell>
          <cell r="BS69" t="str">
            <v/>
          </cell>
          <cell r="BT69" t="str">
            <v/>
          </cell>
          <cell r="BW69" t="str">
            <v/>
          </cell>
          <cell r="BX69" t="str">
            <v/>
          </cell>
          <cell r="CA69" t="str">
            <v/>
          </cell>
          <cell r="CB69" t="str">
            <v/>
          </cell>
          <cell r="CE69" t="str">
            <v/>
          </cell>
          <cell r="CF69" t="str">
            <v/>
          </cell>
          <cell r="CI69" t="str">
            <v/>
          </cell>
          <cell r="CN69" t="str">
            <v/>
          </cell>
          <cell r="CQ69" t="str">
            <v/>
          </cell>
          <cell r="CR69" t="str">
            <v/>
          </cell>
          <cell r="CU69" t="str">
            <v/>
          </cell>
          <cell r="CV69" t="str">
            <v/>
          </cell>
          <cell r="CY69" t="str">
            <v/>
          </cell>
          <cell r="CZ69" t="str">
            <v/>
          </cell>
          <cell r="DC69" t="str">
            <v/>
          </cell>
          <cell r="DD69" t="str">
            <v/>
          </cell>
          <cell r="DG69" t="str">
            <v/>
          </cell>
          <cell r="DH69" t="str">
            <v/>
          </cell>
          <cell r="DK69" t="str">
            <v/>
          </cell>
          <cell r="DL69" t="str">
            <v/>
          </cell>
          <cell r="DO69" t="str">
            <v/>
          </cell>
          <cell r="DP69" t="str">
            <v/>
          </cell>
          <cell r="DS69" t="str">
            <v/>
          </cell>
          <cell r="DT69" t="str">
            <v/>
          </cell>
          <cell r="DW69" t="str">
            <v/>
          </cell>
          <cell r="DX69" t="str">
            <v/>
          </cell>
          <cell r="EA69" t="str">
            <v/>
          </cell>
          <cell r="EB69" t="str">
            <v/>
          </cell>
          <cell r="EE69" t="str">
            <v/>
          </cell>
        </row>
        <row r="80">
          <cell r="K80">
            <v>2</v>
          </cell>
          <cell r="N80">
            <v>12429.34984832048</v>
          </cell>
          <cell r="O80">
            <v>2</v>
          </cell>
          <cell r="R80">
            <v>12429.34984832048</v>
          </cell>
          <cell r="S80" t="str">
            <v/>
          </cell>
          <cell r="V80" t="str">
            <v/>
          </cell>
          <cell r="W80" t="str">
            <v/>
          </cell>
          <cell r="Z80" t="str">
            <v/>
          </cell>
          <cell r="AA80" t="str">
            <v/>
          </cell>
          <cell r="AD80" t="str">
            <v/>
          </cell>
          <cell r="AE80">
            <v>2</v>
          </cell>
          <cell r="AH80">
            <v>12429.34984832048</v>
          </cell>
          <cell r="AI80" t="str">
            <v/>
          </cell>
          <cell r="AL80" t="str">
            <v/>
          </cell>
          <cell r="AM80" t="str">
            <v/>
          </cell>
          <cell r="AP80" t="str">
            <v/>
          </cell>
          <cell r="AQ80" t="str">
            <v/>
          </cell>
          <cell r="AT80" t="str">
            <v/>
          </cell>
          <cell r="AU80">
            <v>1</v>
          </cell>
          <cell r="AX80">
            <v>13152.149776804086</v>
          </cell>
          <cell r="AY80">
            <v>1</v>
          </cell>
          <cell r="BB80">
            <v>12041.886569010416</v>
          </cell>
          <cell r="BD80" t="str">
            <v/>
          </cell>
          <cell r="BG80" t="str">
            <v/>
          </cell>
          <cell r="BH80">
            <v>1</v>
          </cell>
          <cell r="BK80">
            <v>12041.886569010416</v>
          </cell>
          <cell r="BL80">
            <v>1</v>
          </cell>
          <cell r="BO80">
            <v>13152.149776804086</v>
          </cell>
          <cell r="BP80" t="str">
            <v/>
          </cell>
          <cell r="BS80" t="str">
            <v/>
          </cell>
          <cell r="BT80" t="str">
            <v/>
          </cell>
          <cell r="BW80" t="str">
            <v/>
          </cell>
          <cell r="BX80" t="str">
            <v/>
          </cell>
          <cell r="CA80" t="str">
            <v/>
          </cell>
          <cell r="CB80" t="str">
            <v/>
          </cell>
          <cell r="CE80" t="str">
            <v/>
          </cell>
          <cell r="CF80" t="str">
            <v/>
          </cell>
          <cell r="CI80" t="str">
            <v/>
          </cell>
          <cell r="CN80">
            <v>1</v>
          </cell>
          <cell r="CQ80">
            <v>13152.149776804086</v>
          </cell>
          <cell r="CR80" t="str">
            <v/>
          </cell>
          <cell r="CU80" t="str">
            <v/>
          </cell>
          <cell r="CV80" t="str">
            <v/>
          </cell>
          <cell r="CY80" t="str">
            <v/>
          </cell>
          <cell r="CZ80" t="str">
            <v/>
          </cell>
          <cell r="DC80" t="str">
            <v/>
          </cell>
          <cell r="DD80" t="str">
            <v/>
          </cell>
          <cell r="DG80" t="str">
            <v/>
          </cell>
          <cell r="DH80" t="str">
            <v/>
          </cell>
          <cell r="DK80" t="str">
            <v/>
          </cell>
          <cell r="DL80" t="str">
            <v/>
          </cell>
          <cell r="DO80" t="str">
            <v/>
          </cell>
          <cell r="DP80" t="str">
            <v/>
          </cell>
          <cell r="DS80" t="str">
            <v/>
          </cell>
          <cell r="DT80" t="str">
            <v/>
          </cell>
          <cell r="DW80" t="str">
            <v/>
          </cell>
          <cell r="DX80" t="str">
            <v/>
          </cell>
          <cell r="EA80" t="str">
            <v/>
          </cell>
          <cell r="EB80" t="str">
            <v/>
          </cell>
          <cell r="EE80" t="str">
            <v/>
          </cell>
        </row>
        <row r="91">
          <cell r="K91" t="str">
            <v/>
          </cell>
          <cell r="N91" t="str">
            <v/>
          </cell>
          <cell r="O91" t="str">
            <v/>
          </cell>
          <cell r="R91" t="str">
            <v/>
          </cell>
          <cell r="S91" t="str">
            <v/>
          </cell>
          <cell r="V91" t="str">
            <v/>
          </cell>
          <cell r="W91" t="str">
            <v/>
          </cell>
          <cell r="Z91" t="str">
            <v/>
          </cell>
          <cell r="AA91" t="str">
            <v/>
          </cell>
          <cell r="AD91" t="str">
            <v/>
          </cell>
          <cell r="AE91" t="str">
            <v/>
          </cell>
          <cell r="AH91" t="str">
            <v/>
          </cell>
          <cell r="AI91" t="str">
            <v/>
          </cell>
          <cell r="AL91" t="str">
            <v/>
          </cell>
          <cell r="AM91" t="str">
            <v/>
          </cell>
          <cell r="AP91" t="str">
            <v/>
          </cell>
          <cell r="AQ91" t="str">
            <v/>
          </cell>
          <cell r="AT91" t="str">
            <v/>
          </cell>
          <cell r="AU91" t="str">
            <v/>
          </cell>
          <cell r="AX91" t="str">
            <v/>
          </cell>
          <cell r="AY91" t="str">
            <v/>
          </cell>
          <cell r="BB91" t="str">
            <v/>
          </cell>
          <cell r="BD91" t="str">
            <v/>
          </cell>
          <cell r="BG91" t="str">
            <v/>
          </cell>
          <cell r="BH91" t="str">
            <v/>
          </cell>
          <cell r="BK91" t="str">
            <v/>
          </cell>
          <cell r="BL91" t="str">
            <v/>
          </cell>
          <cell r="BO91" t="str">
            <v/>
          </cell>
          <cell r="BP91" t="str">
            <v/>
          </cell>
          <cell r="BS91" t="str">
            <v/>
          </cell>
          <cell r="BT91" t="str">
            <v/>
          </cell>
          <cell r="BW91" t="str">
            <v/>
          </cell>
          <cell r="BX91" t="str">
            <v/>
          </cell>
          <cell r="CA91" t="str">
            <v/>
          </cell>
          <cell r="CB91" t="str">
            <v/>
          </cell>
          <cell r="CE91" t="str">
            <v/>
          </cell>
          <cell r="CF91" t="str">
            <v/>
          </cell>
          <cell r="CI91" t="str">
            <v/>
          </cell>
          <cell r="CN91" t="str">
            <v/>
          </cell>
          <cell r="CQ91" t="str">
            <v/>
          </cell>
          <cell r="CR91" t="str">
            <v/>
          </cell>
          <cell r="CU91" t="str">
            <v/>
          </cell>
          <cell r="CV91" t="str">
            <v/>
          </cell>
          <cell r="CY91" t="str">
            <v/>
          </cell>
          <cell r="CZ91" t="str">
            <v/>
          </cell>
          <cell r="DC91" t="str">
            <v/>
          </cell>
          <cell r="DD91" t="str">
            <v/>
          </cell>
          <cell r="DG91" t="str">
            <v/>
          </cell>
          <cell r="DH91" t="str">
            <v/>
          </cell>
          <cell r="DK91" t="str">
            <v/>
          </cell>
          <cell r="DL91" t="str">
            <v/>
          </cell>
          <cell r="DO91" t="str">
            <v/>
          </cell>
          <cell r="DP91" t="str">
            <v/>
          </cell>
          <cell r="DS91" t="str">
            <v/>
          </cell>
          <cell r="DT91" t="str">
            <v/>
          </cell>
          <cell r="DW91" t="str">
            <v/>
          </cell>
          <cell r="DX91" t="str">
            <v/>
          </cell>
          <cell r="EA91" t="str">
            <v/>
          </cell>
          <cell r="EB91" t="str">
            <v/>
          </cell>
          <cell r="EE91" t="str">
            <v/>
          </cell>
        </row>
        <row r="102">
          <cell r="K102" t="str">
            <v/>
          </cell>
          <cell r="N102" t="str">
            <v/>
          </cell>
          <cell r="O102" t="str">
            <v/>
          </cell>
          <cell r="R102" t="str">
            <v/>
          </cell>
          <cell r="S102" t="str">
            <v/>
          </cell>
          <cell r="V102" t="str">
            <v/>
          </cell>
          <cell r="W102" t="str">
            <v/>
          </cell>
          <cell r="Z102" t="str">
            <v/>
          </cell>
          <cell r="AA102" t="str">
            <v/>
          </cell>
          <cell r="AD102" t="str">
            <v/>
          </cell>
          <cell r="AE102" t="str">
            <v/>
          </cell>
          <cell r="AH102" t="str">
            <v/>
          </cell>
          <cell r="AI102" t="str">
            <v/>
          </cell>
          <cell r="AL102" t="str">
            <v/>
          </cell>
          <cell r="AM102" t="str">
            <v/>
          </cell>
          <cell r="AP102" t="str">
            <v/>
          </cell>
          <cell r="AQ102" t="str">
            <v/>
          </cell>
          <cell r="AT102" t="str">
            <v/>
          </cell>
          <cell r="AU102" t="str">
            <v/>
          </cell>
          <cell r="AX102" t="str">
            <v/>
          </cell>
          <cell r="AY102" t="str">
            <v/>
          </cell>
          <cell r="BB102" t="str">
            <v/>
          </cell>
          <cell r="BD102" t="str">
            <v/>
          </cell>
          <cell r="BG102" t="str">
            <v/>
          </cell>
          <cell r="BH102" t="str">
            <v/>
          </cell>
          <cell r="BK102" t="str">
            <v/>
          </cell>
          <cell r="BL102" t="str">
            <v/>
          </cell>
          <cell r="BO102" t="str">
            <v/>
          </cell>
          <cell r="BP102" t="str">
            <v/>
          </cell>
          <cell r="BS102" t="str">
            <v/>
          </cell>
          <cell r="BT102" t="str">
            <v/>
          </cell>
          <cell r="BW102" t="str">
            <v/>
          </cell>
          <cell r="BX102" t="str">
            <v/>
          </cell>
          <cell r="CA102" t="str">
            <v/>
          </cell>
          <cell r="CB102" t="str">
            <v/>
          </cell>
          <cell r="CE102" t="str">
            <v/>
          </cell>
          <cell r="CF102" t="str">
            <v/>
          </cell>
          <cell r="CI102" t="str">
            <v/>
          </cell>
          <cell r="CN102" t="str">
            <v/>
          </cell>
          <cell r="CQ102" t="str">
            <v/>
          </cell>
          <cell r="CR102" t="str">
            <v/>
          </cell>
          <cell r="CU102" t="str">
            <v/>
          </cell>
          <cell r="CV102" t="str">
            <v/>
          </cell>
          <cell r="CY102" t="str">
            <v/>
          </cell>
          <cell r="CZ102" t="str">
            <v/>
          </cell>
          <cell r="DC102" t="str">
            <v/>
          </cell>
          <cell r="DD102" t="str">
            <v/>
          </cell>
          <cell r="DG102" t="str">
            <v/>
          </cell>
          <cell r="DH102" t="str">
            <v/>
          </cell>
          <cell r="DK102" t="str">
            <v/>
          </cell>
          <cell r="DL102" t="str">
            <v/>
          </cell>
          <cell r="DO102" t="str">
            <v/>
          </cell>
          <cell r="DP102" t="str">
            <v/>
          </cell>
          <cell r="DS102" t="str">
            <v/>
          </cell>
          <cell r="DT102" t="str">
            <v/>
          </cell>
          <cell r="DW102" t="str">
            <v/>
          </cell>
          <cell r="DX102" t="str">
            <v/>
          </cell>
          <cell r="EA102" t="str">
            <v/>
          </cell>
          <cell r="EB102" t="str">
            <v/>
          </cell>
          <cell r="EE102" t="str">
            <v/>
          </cell>
        </row>
        <row r="113">
          <cell r="K113" t="str">
            <v/>
          </cell>
          <cell r="N113" t="str">
            <v/>
          </cell>
          <cell r="O113" t="str">
            <v/>
          </cell>
          <cell r="R113" t="str">
            <v/>
          </cell>
          <cell r="S113" t="str">
            <v/>
          </cell>
          <cell r="V113" t="str">
            <v/>
          </cell>
          <cell r="W113" t="str">
            <v/>
          </cell>
          <cell r="Z113" t="str">
            <v/>
          </cell>
          <cell r="AA113" t="str">
            <v/>
          </cell>
          <cell r="AD113" t="str">
            <v/>
          </cell>
          <cell r="AE113" t="str">
            <v/>
          </cell>
          <cell r="AH113" t="str">
            <v/>
          </cell>
          <cell r="AI113" t="str">
            <v/>
          </cell>
          <cell r="AL113" t="str">
            <v/>
          </cell>
          <cell r="AM113" t="str">
            <v/>
          </cell>
          <cell r="AP113" t="str">
            <v/>
          </cell>
          <cell r="AQ113" t="str">
            <v/>
          </cell>
          <cell r="AT113" t="str">
            <v/>
          </cell>
          <cell r="AU113" t="str">
            <v/>
          </cell>
          <cell r="AX113" t="str">
            <v/>
          </cell>
          <cell r="AY113" t="str">
            <v/>
          </cell>
          <cell r="BB113" t="str">
            <v/>
          </cell>
          <cell r="BD113" t="str">
            <v/>
          </cell>
          <cell r="BG113" t="str">
            <v/>
          </cell>
          <cell r="BH113" t="str">
            <v/>
          </cell>
          <cell r="BK113" t="str">
            <v/>
          </cell>
          <cell r="BL113" t="str">
            <v/>
          </cell>
          <cell r="BO113" t="str">
            <v/>
          </cell>
          <cell r="BP113" t="str">
            <v/>
          </cell>
          <cell r="BS113" t="str">
            <v/>
          </cell>
          <cell r="BT113" t="str">
            <v/>
          </cell>
          <cell r="BW113" t="str">
            <v/>
          </cell>
          <cell r="BX113" t="str">
            <v/>
          </cell>
          <cell r="CA113" t="str">
            <v/>
          </cell>
          <cell r="CB113" t="str">
            <v/>
          </cell>
          <cell r="CE113" t="str">
            <v/>
          </cell>
          <cell r="CF113" t="str">
            <v/>
          </cell>
          <cell r="CI113" t="str">
            <v/>
          </cell>
          <cell r="CN113" t="str">
            <v/>
          </cell>
          <cell r="CQ113" t="str">
            <v/>
          </cell>
          <cell r="CR113" t="str">
            <v/>
          </cell>
          <cell r="CU113" t="str">
            <v/>
          </cell>
          <cell r="CV113" t="str">
            <v/>
          </cell>
          <cell r="CY113" t="str">
            <v/>
          </cell>
          <cell r="CZ113" t="str">
            <v/>
          </cell>
          <cell r="DC113" t="str">
            <v/>
          </cell>
          <cell r="DD113" t="str">
            <v/>
          </cell>
          <cell r="DG113" t="str">
            <v/>
          </cell>
          <cell r="DH113" t="str">
            <v/>
          </cell>
          <cell r="DK113" t="str">
            <v/>
          </cell>
          <cell r="DL113" t="str">
            <v/>
          </cell>
          <cell r="DO113" t="str">
            <v/>
          </cell>
          <cell r="DP113" t="str">
            <v/>
          </cell>
          <cell r="DS113" t="str">
            <v/>
          </cell>
          <cell r="DT113" t="str">
            <v/>
          </cell>
          <cell r="DW113" t="str">
            <v/>
          </cell>
          <cell r="DX113" t="str">
            <v/>
          </cell>
          <cell r="EA113" t="str">
            <v/>
          </cell>
          <cell r="EB113" t="str">
            <v/>
          </cell>
          <cell r="EE113" t="str">
            <v/>
          </cell>
        </row>
        <row r="124">
          <cell r="K124">
            <v>1</v>
          </cell>
          <cell r="N124">
            <v>11712.494144056127</v>
          </cell>
          <cell r="O124">
            <v>1</v>
          </cell>
          <cell r="R124">
            <v>11712.494144056127</v>
          </cell>
          <cell r="S124" t="str">
            <v/>
          </cell>
          <cell r="V124" t="str">
            <v/>
          </cell>
          <cell r="W124" t="str">
            <v/>
          </cell>
          <cell r="Z124" t="str">
            <v/>
          </cell>
          <cell r="AA124" t="str">
            <v/>
          </cell>
          <cell r="AD124" t="str">
            <v/>
          </cell>
          <cell r="AE124">
            <v>1</v>
          </cell>
          <cell r="AH124">
            <v>11712.494144056127</v>
          </cell>
          <cell r="AI124" t="str">
            <v/>
          </cell>
          <cell r="AL124" t="str">
            <v/>
          </cell>
          <cell r="AM124" t="str">
            <v/>
          </cell>
          <cell r="AP124" t="str">
            <v/>
          </cell>
          <cell r="AQ124" t="str">
            <v/>
          </cell>
          <cell r="AT124" t="str">
            <v/>
          </cell>
          <cell r="AU124" t="str">
            <v/>
          </cell>
          <cell r="AX124" t="str">
            <v/>
          </cell>
          <cell r="AY124">
            <v>1</v>
          </cell>
          <cell r="BB124">
            <v>11712.494144056127</v>
          </cell>
          <cell r="BD124" t="str">
            <v/>
          </cell>
          <cell r="BG124" t="str">
            <v/>
          </cell>
          <cell r="BH124" t="str">
            <v/>
          </cell>
          <cell r="BK124" t="str">
            <v/>
          </cell>
          <cell r="BL124" t="str">
            <v/>
          </cell>
          <cell r="BO124" t="str">
            <v/>
          </cell>
          <cell r="BP124" t="str">
            <v/>
          </cell>
          <cell r="BS124" t="str">
            <v/>
          </cell>
          <cell r="BT124" t="str">
            <v/>
          </cell>
          <cell r="BW124" t="str">
            <v/>
          </cell>
          <cell r="BX124">
            <v>1</v>
          </cell>
          <cell r="CA124">
            <v>11712.494144056127</v>
          </cell>
          <cell r="CB124" t="str">
            <v/>
          </cell>
          <cell r="CE124" t="str">
            <v/>
          </cell>
          <cell r="CF124" t="str">
            <v/>
          </cell>
          <cell r="CI124" t="str">
            <v/>
          </cell>
          <cell r="CN124" t="str">
            <v/>
          </cell>
          <cell r="CQ124" t="str">
            <v/>
          </cell>
          <cell r="CR124" t="str">
            <v/>
          </cell>
          <cell r="CU124" t="str">
            <v/>
          </cell>
          <cell r="CV124" t="str">
            <v/>
          </cell>
          <cell r="CY124" t="str">
            <v/>
          </cell>
          <cell r="CZ124" t="str">
            <v/>
          </cell>
          <cell r="DC124" t="str">
            <v/>
          </cell>
          <cell r="DD124" t="str">
            <v/>
          </cell>
          <cell r="DG124" t="str">
            <v/>
          </cell>
          <cell r="DH124" t="str">
            <v/>
          </cell>
          <cell r="DK124" t="str">
            <v/>
          </cell>
          <cell r="DL124" t="str">
            <v/>
          </cell>
          <cell r="DO124" t="str">
            <v/>
          </cell>
          <cell r="DP124" t="str">
            <v/>
          </cell>
          <cell r="DS124" t="str">
            <v/>
          </cell>
          <cell r="DT124" t="str">
            <v/>
          </cell>
          <cell r="DW124" t="str">
            <v/>
          </cell>
          <cell r="DX124" t="str">
            <v/>
          </cell>
          <cell r="EA124" t="str">
            <v/>
          </cell>
          <cell r="EB124" t="str">
            <v/>
          </cell>
          <cell r="EE124" t="str">
            <v/>
          </cell>
        </row>
        <row r="135">
          <cell r="K135" t="str">
            <v/>
          </cell>
          <cell r="N135" t="str">
            <v/>
          </cell>
          <cell r="O135" t="str">
            <v/>
          </cell>
          <cell r="R135" t="str">
            <v/>
          </cell>
          <cell r="S135" t="str">
            <v/>
          </cell>
          <cell r="V135" t="str">
            <v/>
          </cell>
          <cell r="W135" t="str">
            <v/>
          </cell>
          <cell r="Z135" t="str">
            <v/>
          </cell>
          <cell r="AA135" t="str">
            <v/>
          </cell>
          <cell r="AD135" t="str">
            <v/>
          </cell>
          <cell r="AE135" t="str">
            <v/>
          </cell>
          <cell r="AH135" t="str">
            <v/>
          </cell>
          <cell r="AI135" t="str">
            <v/>
          </cell>
          <cell r="AL135" t="str">
            <v/>
          </cell>
          <cell r="AM135" t="str">
            <v/>
          </cell>
          <cell r="AP135" t="str">
            <v/>
          </cell>
          <cell r="AQ135" t="str">
            <v/>
          </cell>
          <cell r="AT135" t="str">
            <v/>
          </cell>
          <cell r="AU135" t="str">
            <v/>
          </cell>
          <cell r="AX135" t="str">
            <v/>
          </cell>
          <cell r="AY135" t="str">
            <v/>
          </cell>
          <cell r="BB135" t="str">
            <v/>
          </cell>
          <cell r="BD135" t="str">
            <v/>
          </cell>
          <cell r="BG135" t="str">
            <v/>
          </cell>
          <cell r="BH135" t="str">
            <v/>
          </cell>
          <cell r="BK135" t="str">
            <v/>
          </cell>
          <cell r="BL135" t="str">
            <v/>
          </cell>
          <cell r="BO135" t="str">
            <v/>
          </cell>
          <cell r="BP135" t="str">
            <v/>
          </cell>
          <cell r="BS135" t="str">
            <v/>
          </cell>
          <cell r="BT135" t="str">
            <v/>
          </cell>
          <cell r="BW135" t="str">
            <v/>
          </cell>
          <cell r="BX135" t="str">
            <v/>
          </cell>
          <cell r="CA135" t="str">
            <v/>
          </cell>
          <cell r="CB135" t="str">
            <v/>
          </cell>
          <cell r="CE135" t="str">
            <v/>
          </cell>
          <cell r="CF135" t="str">
            <v/>
          </cell>
          <cell r="CI135" t="str">
            <v/>
          </cell>
          <cell r="CN135" t="str">
            <v/>
          </cell>
          <cell r="CQ135" t="str">
            <v/>
          </cell>
          <cell r="CR135" t="str">
            <v/>
          </cell>
          <cell r="CU135" t="str">
            <v/>
          </cell>
          <cell r="CV135" t="str">
            <v/>
          </cell>
          <cell r="CY135" t="str">
            <v/>
          </cell>
          <cell r="CZ135" t="str">
            <v/>
          </cell>
          <cell r="DC135" t="str">
            <v/>
          </cell>
          <cell r="DD135" t="str">
            <v/>
          </cell>
          <cell r="DG135" t="str">
            <v/>
          </cell>
          <cell r="DH135" t="str">
            <v/>
          </cell>
          <cell r="DK135" t="str">
            <v/>
          </cell>
          <cell r="DL135" t="str">
            <v/>
          </cell>
          <cell r="DO135" t="str">
            <v/>
          </cell>
          <cell r="DP135" t="str">
            <v/>
          </cell>
          <cell r="DS135" t="str">
            <v/>
          </cell>
          <cell r="DT135" t="str">
            <v/>
          </cell>
          <cell r="DW135" t="str">
            <v/>
          </cell>
          <cell r="DX135" t="str">
            <v/>
          </cell>
          <cell r="EA135" t="str">
            <v/>
          </cell>
          <cell r="EB135" t="str">
            <v/>
          </cell>
          <cell r="EE135" t="str">
            <v/>
          </cell>
        </row>
        <row r="136">
          <cell r="K136">
            <v>8</v>
          </cell>
          <cell r="L136">
            <v>9108.0475599999991</v>
          </cell>
          <cell r="M136">
            <v>103261997.0560316</v>
          </cell>
          <cell r="O136">
            <v>8</v>
          </cell>
          <cell r="P136">
            <v>9108.0475599999991</v>
          </cell>
          <cell r="Q136">
            <v>103261997.0560316</v>
          </cell>
          <cell r="S136">
            <v>2</v>
          </cell>
          <cell r="T136">
            <v>689.48879999999997</v>
          </cell>
          <cell r="U136">
            <v>3927789.6852109376</v>
          </cell>
          <cell r="W136">
            <v>1</v>
          </cell>
          <cell r="X136">
            <v>286.23</v>
          </cell>
          <cell r="Y136">
            <v>1747398.9612089845</v>
          </cell>
          <cell r="AA136">
            <v>1</v>
          </cell>
          <cell r="AB136">
            <v>4118.04</v>
          </cell>
          <cell r="AC136">
            <v>50942999.392187499</v>
          </cell>
          <cell r="AE136">
            <v>4</v>
          </cell>
          <cell r="AF136">
            <v>4014.2887600000004</v>
          </cell>
          <cell r="AG136">
            <v>46643809.017424196</v>
          </cell>
          <cell r="AI136" t="str">
            <v/>
          </cell>
          <cell r="AJ136" t="str">
            <v/>
          </cell>
          <cell r="AK136" t="str">
            <v/>
          </cell>
          <cell r="AM136" t="str">
            <v/>
          </cell>
          <cell r="AN136" t="str">
            <v/>
          </cell>
          <cell r="AO136" t="str">
            <v/>
          </cell>
          <cell r="AQ136" t="str">
            <v/>
          </cell>
          <cell r="AR136" t="str">
            <v/>
          </cell>
          <cell r="AS136" t="str">
            <v/>
          </cell>
          <cell r="AU136">
            <v>5</v>
          </cell>
          <cell r="AV136">
            <v>2500.5447599999998</v>
          </cell>
          <cell r="AW136">
            <v>22489218.650091797</v>
          </cell>
          <cell r="AY136">
            <v>3</v>
          </cell>
          <cell r="AZ136">
            <v>6607.5028000000002</v>
          </cell>
          <cell r="BA136">
            <v>80772778.405939803</v>
          </cell>
          <cell r="BD136" t="str">
            <v/>
          </cell>
          <cell r="BE136" t="str">
            <v/>
          </cell>
          <cell r="BF136" t="str">
            <v/>
          </cell>
          <cell r="BH136">
            <v>2</v>
          </cell>
          <cell r="BI136">
            <v>6158.04</v>
          </cell>
          <cell r="BJ136">
            <v>75508447.992968738</v>
          </cell>
          <cell r="BL136">
            <v>5</v>
          </cell>
          <cell r="BM136">
            <v>2500.5447599999998</v>
          </cell>
          <cell r="BN136">
            <v>22489218.650091797</v>
          </cell>
          <cell r="BP136" t="str">
            <v/>
          </cell>
          <cell r="BQ136" t="str">
            <v/>
          </cell>
          <cell r="BR136" t="str">
            <v/>
          </cell>
          <cell r="BT136">
            <v>4</v>
          </cell>
          <cell r="BU136">
            <v>1406.9847599999998</v>
          </cell>
          <cell r="BV136">
            <v>8106553.7401699219</v>
          </cell>
          <cell r="BX136">
            <v>1</v>
          </cell>
          <cell r="BY136">
            <v>449.46280000000002</v>
          </cell>
          <cell r="BZ136">
            <v>5264330.41297107</v>
          </cell>
          <cell r="CB136">
            <v>3</v>
          </cell>
          <cell r="CC136">
            <v>975.71879999999999</v>
          </cell>
          <cell r="CD136">
            <v>5675188.6464199219</v>
          </cell>
          <cell r="CF136" t="str">
            <v/>
          </cell>
          <cell r="CG136" t="str">
            <v/>
          </cell>
          <cell r="CH136" t="str">
            <v/>
          </cell>
          <cell r="CN136">
            <v>1</v>
          </cell>
          <cell r="CO136">
            <v>1093.56</v>
          </cell>
          <cell r="CP136">
            <v>14382664.909921875</v>
          </cell>
          <cell r="CR136" t="str">
            <v/>
          </cell>
          <cell r="CS136" t="str">
            <v/>
          </cell>
          <cell r="CT136" t="str">
            <v/>
          </cell>
          <cell r="CV136">
            <v>3</v>
          </cell>
          <cell r="CW136">
            <v>975.71879999999999</v>
          </cell>
          <cell r="CX136">
            <v>5675188.6464199219</v>
          </cell>
          <cell r="CZ136">
            <v>1</v>
          </cell>
          <cell r="DA136">
            <v>431.26595999999995</v>
          </cell>
          <cell r="DB136">
            <v>2431365.09375</v>
          </cell>
          <cell r="DD136" t="str">
            <v/>
          </cell>
          <cell r="DE136" t="str">
            <v/>
          </cell>
          <cell r="DF136" t="str">
            <v/>
          </cell>
          <cell r="DH136" t="str">
            <v/>
          </cell>
          <cell r="DI136" t="str">
            <v/>
          </cell>
          <cell r="DJ136" t="str">
            <v/>
          </cell>
          <cell r="DL136" t="str">
            <v/>
          </cell>
          <cell r="DM136" t="str">
            <v/>
          </cell>
          <cell r="DN136" t="str">
            <v/>
          </cell>
          <cell r="DP136" t="str">
            <v/>
          </cell>
          <cell r="DQ136" t="str">
            <v/>
          </cell>
          <cell r="DR136" t="str">
            <v/>
          </cell>
          <cell r="DT136" t="str">
            <v/>
          </cell>
          <cell r="DU136" t="str">
            <v/>
          </cell>
          <cell r="DV136" t="str">
            <v/>
          </cell>
          <cell r="DX136" t="str">
            <v/>
          </cell>
          <cell r="DY136" t="str">
            <v/>
          </cell>
          <cell r="DZ136" t="str">
            <v/>
          </cell>
          <cell r="EB136" t="str">
            <v/>
          </cell>
          <cell r="EC136" t="str">
            <v/>
          </cell>
          <cell r="ED136" t="str">
            <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Report"/>
    </sheetNames>
    <sheetDataSet>
      <sheetData sheetId="0" refreshError="1">
        <row r="5">
          <cell r="AH5">
            <v>1352.3515007925291</v>
          </cell>
        </row>
        <row r="6">
          <cell r="AH6"/>
        </row>
        <row r="7">
          <cell r="AH7" t="str">
            <v/>
          </cell>
        </row>
        <row r="8">
          <cell r="AH8">
            <v>1552.2903253714514</v>
          </cell>
        </row>
        <row r="9">
          <cell r="AH9">
            <v>1178.6193378184848</v>
          </cell>
        </row>
        <row r="10">
          <cell r="AH10">
            <v>1351.4501071217674</v>
          </cell>
        </row>
        <row r="11">
          <cell r="AH11"/>
        </row>
        <row r="12">
          <cell r="AH12">
            <v>1092.0765518318583</v>
          </cell>
        </row>
        <row r="13">
          <cell r="AH13">
            <v>1579.0837461923807</v>
          </cell>
        </row>
        <row r="14">
          <cell r="AH14"/>
        </row>
        <row r="15">
          <cell r="AH15">
            <v>1545.0660119200732</v>
          </cell>
        </row>
        <row r="16">
          <cell r="AH16">
            <v>916.298517208882</v>
          </cell>
        </row>
        <row r="17">
          <cell r="AH17">
            <v>1345.4409208690502</v>
          </cell>
        </row>
        <row r="18">
          <cell r="AH18" t="str">
            <v/>
          </cell>
        </row>
        <row r="19">
          <cell r="AH19" t="str">
            <v/>
          </cell>
        </row>
        <row r="20">
          <cell r="AH20" t="str">
            <v/>
          </cell>
        </row>
        <row r="21">
          <cell r="AH21">
            <v>1906.4430147058822</v>
          </cell>
        </row>
        <row r="22">
          <cell r="AH22" t="str">
            <v/>
          </cell>
        </row>
        <row r="23">
          <cell r="AH23" t="str">
            <v/>
          </cell>
        </row>
        <row r="24">
          <cell r="AH24" t="str">
            <v/>
          </cell>
        </row>
        <row r="25">
          <cell r="AH25" t="str">
            <v/>
          </cell>
        </row>
        <row r="26">
          <cell r="AH26" t="str">
            <v/>
          </cell>
        </row>
        <row r="27">
          <cell r="AH27"/>
        </row>
        <row r="28">
          <cell r="AH28" t="str">
            <v/>
          </cell>
        </row>
        <row r="29">
          <cell r="AH29">
            <v>907.02673439384489</v>
          </cell>
        </row>
        <row r="30">
          <cell r="AH30" t="str">
            <v/>
          </cell>
        </row>
        <row r="31">
          <cell r="AH31" t="str">
            <v/>
          </cell>
        </row>
        <row r="32">
          <cell r="AH32"/>
        </row>
        <row r="33">
          <cell r="AH33" t="str">
            <v/>
          </cell>
        </row>
        <row r="34">
          <cell r="AH34" t="str">
            <v/>
          </cell>
        </row>
        <row r="35">
          <cell r="AH35" t="str">
            <v/>
          </cell>
        </row>
        <row r="36">
          <cell r="AH36" t="str">
            <v/>
          </cell>
        </row>
        <row r="37">
          <cell r="AH37" t="str">
            <v/>
          </cell>
        </row>
        <row r="38">
          <cell r="AH38" t="str">
            <v/>
          </cell>
        </row>
        <row r="39">
          <cell r="AH39" t="str">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Report"/>
    </sheetNames>
    <sheetDataSet>
      <sheetData sheetId="0" refreshError="1">
        <row r="5">
          <cell r="AH5">
            <v>1717.9994346736873</v>
          </cell>
        </row>
        <row r="6">
          <cell r="AH6"/>
        </row>
        <row r="7">
          <cell r="AH7">
            <v>1582.6313164401083</v>
          </cell>
        </row>
        <row r="8">
          <cell r="AH8">
            <v>1725.992866569286</v>
          </cell>
        </row>
        <row r="9">
          <cell r="AH9">
            <v>2418.0756088997382</v>
          </cell>
        </row>
        <row r="10">
          <cell r="AH10">
            <v>1822.5569104656058</v>
          </cell>
        </row>
        <row r="11">
          <cell r="AH11"/>
        </row>
        <row r="12">
          <cell r="AH12">
            <v>1872.3870914617</v>
          </cell>
        </row>
        <row r="13">
          <cell r="AH13">
            <v>1631.7779156462586</v>
          </cell>
        </row>
        <row r="14">
          <cell r="AH14"/>
        </row>
        <row r="15">
          <cell r="AH15">
            <v>1600.4603827156964</v>
          </cell>
        </row>
        <row r="16">
          <cell r="AH16">
            <v>946.23176091170194</v>
          </cell>
        </row>
        <row r="17">
          <cell r="AH17">
            <v>1577.1683903023986</v>
          </cell>
        </row>
        <row r="18">
          <cell r="AH18" t="str">
            <v/>
          </cell>
        </row>
        <row r="19">
          <cell r="AH19" t="str">
            <v/>
          </cell>
        </row>
        <row r="20">
          <cell r="AH20" t="str">
            <v/>
          </cell>
        </row>
        <row r="21">
          <cell r="AH21" t="str">
            <v/>
          </cell>
        </row>
        <row r="22">
          <cell r="AH22" t="str">
            <v/>
          </cell>
        </row>
        <row r="23">
          <cell r="AH23">
            <v>1623.6206453939221</v>
          </cell>
        </row>
        <row r="24">
          <cell r="AH24" t="str">
            <v/>
          </cell>
        </row>
        <row r="25">
          <cell r="AH25" t="str">
            <v/>
          </cell>
        </row>
        <row r="26">
          <cell r="AH26" t="str">
            <v/>
          </cell>
        </row>
        <row r="27">
          <cell r="AH27"/>
        </row>
        <row r="28">
          <cell r="AH28" t="str">
            <v/>
          </cell>
        </row>
        <row r="29">
          <cell r="AH29">
            <v>2566.5709762315519</v>
          </cell>
        </row>
        <row r="30">
          <cell r="AH30" t="str">
            <v/>
          </cell>
        </row>
        <row r="31">
          <cell r="AH31" t="str">
            <v/>
          </cell>
        </row>
        <row r="32">
          <cell r="AH32"/>
        </row>
        <row r="33">
          <cell r="AH33">
            <v>1274.1622219400217</v>
          </cell>
        </row>
        <row r="34">
          <cell r="AH34" t="str">
            <v/>
          </cell>
        </row>
        <row r="35">
          <cell r="AH35" t="str">
            <v/>
          </cell>
        </row>
        <row r="36">
          <cell r="AH36" t="str">
            <v/>
          </cell>
        </row>
        <row r="37">
          <cell r="AH37" t="str">
            <v/>
          </cell>
        </row>
        <row r="38">
          <cell r="AH38" t="str">
            <v/>
          </cell>
        </row>
        <row r="39">
          <cell r="AH39" t="str">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2"/>
    </sheetNames>
    <sheetDataSet>
      <sheetData sheetId="0" refreshError="1">
        <row r="16">
          <cell r="J16">
            <v>1</v>
          </cell>
          <cell r="N16">
            <v>2953.9153196753164</v>
          </cell>
          <cell r="P16" t="str">
            <v/>
          </cell>
          <cell r="S16" t="str">
            <v/>
          </cell>
          <cell r="T16" t="str">
            <v/>
          </cell>
          <cell r="W16" t="str">
            <v/>
          </cell>
          <cell r="X16">
            <v>1</v>
          </cell>
          <cell r="AA16">
            <v>2953.9153196753164</v>
          </cell>
          <cell r="AB16" t="str">
            <v/>
          </cell>
          <cell r="AE16" t="str">
            <v/>
          </cell>
          <cell r="AG16" t="str">
            <v/>
          </cell>
          <cell r="AJ16" t="str">
            <v/>
          </cell>
          <cell r="AK16">
            <v>1</v>
          </cell>
          <cell r="AN16">
            <v>2953.9153196753164</v>
          </cell>
          <cell r="AP16" t="str">
            <v/>
          </cell>
          <cell r="AS16" t="str">
            <v/>
          </cell>
          <cell r="AT16" t="str">
            <v/>
          </cell>
          <cell r="AW16" t="str">
            <v/>
          </cell>
          <cell r="AX16">
            <v>1</v>
          </cell>
          <cell r="BA16">
            <v>2953.9153196753164</v>
          </cell>
          <cell r="BB16" t="str">
            <v/>
          </cell>
          <cell r="BE16" t="str">
            <v/>
          </cell>
          <cell r="BF16" t="str">
            <v/>
          </cell>
          <cell r="BI16" t="str">
            <v/>
          </cell>
          <cell r="BJ16" t="str">
            <v/>
          </cell>
          <cell r="BM16" t="str">
            <v/>
          </cell>
          <cell r="BN16" t="str">
            <v/>
          </cell>
          <cell r="BQ16" t="str">
            <v/>
          </cell>
          <cell r="BR16" t="str">
            <v/>
          </cell>
          <cell r="BU16" t="str">
            <v/>
          </cell>
          <cell r="BV16" t="str">
            <v/>
          </cell>
          <cell r="BY16" t="str">
            <v/>
          </cell>
          <cell r="BZ16" t="str">
            <v/>
          </cell>
          <cell r="CC16" t="str">
            <v/>
          </cell>
          <cell r="CD16" t="str">
            <v/>
          </cell>
          <cell r="CG16" t="str">
            <v/>
          </cell>
          <cell r="CH16" t="str">
            <v/>
          </cell>
          <cell r="CK16" t="str">
            <v/>
          </cell>
          <cell r="CM16" t="str">
            <v/>
          </cell>
          <cell r="CP16" t="str">
            <v/>
          </cell>
          <cell r="CQ16" t="str">
            <v/>
          </cell>
          <cell r="CT16" t="str">
            <v/>
          </cell>
          <cell r="CU16" t="str">
            <v/>
          </cell>
          <cell r="CX16" t="str">
            <v/>
          </cell>
          <cell r="CY16" t="str">
            <v/>
          </cell>
          <cell r="DB16" t="str">
            <v/>
          </cell>
          <cell r="DD16" t="str">
            <v/>
          </cell>
          <cell r="DG16" t="str">
            <v/>
          </cell>
          <cell r="DH16" t="str">
            <v/>
          </cell>
          <cell r="DK16" t="str">
            <v/>
          </cell>
          <cell r="DL16" t="str">
            <v/>
          </cell>
          <cell r="DO16" t="str">
            <v/>
          </cell>
          <cell r="DS16" t="str">
            <v/>
          </cell>
          <cell r="DW16" t="str">
            <v/>
          </cell>
          <cell r="EA16" t="str">
            <v/>
          </cell>
          <cell r="EE16" t="str">
            <v/>
          </cell>
        </row>
        <row r="27">
          <cell r="J27">
            <v>1</v>
          </cell>
          <cell r="N27">
            <v>1359.0187101091167</v>
          </cell>
          <cell r="P27" t="str">
            <v/>
          </cell>
          <cell r="S27" t="str">
            <v/>
          </cell>
          <cell r="T27" t="str">
            <v/>
          </cell>
          <cell r="W27" t="str">
            <v/>
          </cell>
          <cell r="X27" t="str">
            <v/>
          </cell>
          <cell r="AA27" t="str">
            <v/>
          </cell>
          <cell r="AB27">
            <v>1</v>
          </cell>
          <cell r="AE27">
            <v>1359.0187101091167</v>
          </cell>
          <cell r="AG27" t="str">
            <v/>
          </cell>
          <cell r="AJ27" t="str">
            <v/>
          </cell>
          <cell r="AK27">
            <v>1</v>
          </cell>
          <cell r="AN27">
            <v>1359.0187101091167</v>
          </cell>
          <cell r="AP27" t="str">
            <v/>
          </cell>
          <cell r="AS27" t="str">
            <v/>
          </cell>
          <cell r="AT27" t="str">
            <v/>
          </cell>
          <cell r="AW27" t="str">
            <v/>
          </cell>
          <cell r="AX27">
            <v>1</v>
          </cell>
          <cell r="BA27">
            <v>1359.0187101091167</v>
          </cell>
          <cell r="BB27" t="str">
            <v/>
          </cell>
          <cell r="BE27" t="str">
            <v/>
          </cell>
          <cell r="BF27" t="str">
            <v/>
          </cell>
          <cell r="BI27" t="str">
            <v/>
          </cell>
          <cell r="BJ27" t="str">
            <v/>
          </cell>
          <cell r="BM27" t="str">
            <v/>
          </cell>
          <cell r="BN27" t="str">
            <v/>
          </cell>
          <cell r="BQ27" t="str">
            <v/>
          </cell>
          <cell r="BR27" t="str">
            <v/>
          </cell>
          <cell r="BU27" t="str">
            <v/>
          </cell>
          <cell r="BV27" t="str">
            <v/>
          </cell>
          <cell r="BY27" t="str">
            <v/>
          </cell>
          <cell r="BZ27" t="str">
            <v/>
          </cell>
          <cell r="CC27" t="str">
            <v/>
          </cell>
          <cell r="CD27" t="str">
            <v/>
          </cell>
          <cell r="CG27" t="str">
            <v/>
          </cell>
          <cell r="CH27" t="str">
            <v/>
          </cell>
          <cell r="CK27" t="str">
            <v/>
          </cell>
          <cell r="CM27" t="str">
            <v/>
          </cell>
          <cell r="CP27" t="str">
            <v/>
          </cell>
          <cell r="CQ27" t="str">
            <v/>
          </cell>
          <cell r="CT27" t="str">
            <v/>
          </cell>
          <cell r="CU27" t="str">
            <v/>
          </cell>
          <cell r="CX27" t="str">
            <v/>
          </cell>
          <cell r="CY27" t="str">
            <v/>
          </cell>
          <cell r="DB27" t="str">
            <v/>
          </cell>
          <cell r="DD27" t="str">
            <v/>
          </cell>
          <cell r="DG27" t="str">
            <v/>
          </cell>
          <cell r="DH27" t="str">
            <v/>
          </cell>
          <cell r="DK27" t="str">
            <v/>
          </cell>
          <cell r="DL27" t="str">
            <v/>
          </cell>
          <cell r="DO27" t="str">
            <v/>
          </cell>
          <cell r="DS27" t="str">
            <v/>
          </cell>
          <cell r="DW27" t="str">
            <v/>
          </cell>
          <cell r="EA27" t="str">
            <v/>
          </cell>
          <cell r="EE27" t="str">
            <v/>
          </cell>
        </row>
        <row r="38">
          <cell r="J38">
            <v>3</v>
          </cell>
          <cell r="N38">
            <v>1860.0349874456142</v>
          </cell>
          <cell r="P38" t="str">
            <v/>
          </cell>
          <cell r="S38" t="str">
            <v/>
          </cell>
          <cell r="T38">
            <v>2</v>
          </cell>
          <cell r="W38">
            <v>1963.2173070493329</v>
          </cell>
          <cell r="X38">
            <v>1</v>
          </cell>
          <cell r="AA38">
            <v>1670.1653072633144</v>
          </cell>
          <cell r="AB38" t="str">
            <v/>
          </cell>
          <cell r="AE38" t="str">
            <v/>
          </cell>
          <cell r="AG38">
            <v>1</v>
          </cell>
          <cell r="AJ38">
            <v>1670.1653072633144</v>
          </cell>
          <cell r="AK38">
            <v>2</v>
          </cell>
          <cell r="AN38">
            <v>1963.2173070493329</v>
          </cell>
          <cell r="AP38">
            <v>1</v>
          </cell>
          <cell r="AS38">
            <v>2016.0560613606972</v>
          </cell>
          <cell r="AT38" t="str">
            <v/>
          </cell>
          <cell r="AW38" t="str">
            <v/>
          </cell>
          <cell r="AX38">
            <v>2</v>
          </cell>
          <cell r="BA38">
            <v>1827.3203721120981</v>
          </cell>
          <cell r="BB38" t="str">
            <v/>
          </cell>
          <cell r="BE38" t="str">
            <v/>
          </cell>
          <cell r="BF38" t="str">
            <v/>
          </cell>
          <cell r="BI38" t="str">
            <v/>
          </cell>
          <cell r="BJ38" t="str">
            <v/>
          </cell>
          <cell r="BM38" t="str">
            <v/>
          </cell>
          <cell r="BN38" t="str">
            <v/>
          </cell>
          <cell r="BQ38" t="str">
            <v/>
          </cell>
          <cell r="BR38" t="str">
            <v/>
          </cell>
          <cell r="BU38" t="str">
            <v/>
          </cell>
          <cell r="BV38" t="str">
            <v/>
          </cell>
          <cell r="BY38" t="str">
            <v/>
          </cell>
          <cell r="BZ38" t="str">
            <v/>
          </cell>
          <cell r="CC38" t="str">
            <v/>
          </cell>
          <cell r="CD38" t="str">
            <v/>
          </cell>
          <cell r="CG38" t="str">
            <v/>
          </cell>
          <cell r="CH38" t="str">
            <v/>
          </cell>
          <cell r="CK38" t="str">
            <v/>
          </cell>
          <cell r="CM38" t="str">
            <v/>
          </cell>
          <cell r="CP38" t="str">
            <v/>
          </cell>
          <cell r="CQ38" t="str">
            <v/>
          </cell>
          <cell r="CT38" t="str">
            <v/>
          </cell>
          <cell r="CU38" t="str">
            <v/>
          </cell>
          <cell r="CX38" t="str">
            <v/>
          </cell>
          <cell r="CY38" t="str">
            <v/>
          </cell>
          <cell r="DB38" t="str">
            <v/>
          </cell>
          <cell r="DD38" t="str">
            <v/>
          </cell>
          <cell r="DG38" t="str">
            <v/>
          </cell>
          <cell r="DH38" t="str">
            <v/>
          </cell>
          <cell r="DK38" t="str">
            <v/>
          </cell>
          <cell r="DL38" t="str">
            <v/>
          </cell>
          <cell r="DO38" t="str">
            <v/>
          </cell>
          <cell r="DS38" t="str">
            <v/>
          </cell>
          <cell r="DW38" t="str">
            <v/>
          </cell>
          <cell r="EA38" t="str">
            <v/>
          </cell>
          <cell r="EE38" t="str">
            <v/>
          </cell>
        </row>
        <row r="49">
          <cell r="J49" t="str">
            <v/>
          </cell>
          <cell r="N49" t="str">
            <v/>
          </cell>
          <cell r="P49" t="str">
            <v/>
          </cell>
          <cell r="S49" t="str">
            <v/>
          </cell>
          <cell r="T49" t="str">
            <v/>
          </cell>
          <cell r="W49" t="str">
            <v/>
          </cell>
          <cell r="X49" t="str">
            <v/>
          </cell>
          <cell r="AA49" t="str">
            <v/>
          </cell>
          <cell r="AB49" t="str">
            <v/>
          </cell>
          <cell r="AE49" t="str">
            <v/>
          </cell>
          <cell r="AG49" t="str">
            <v/>
          </cell>
          <cell r="AJ49" t="str">
            <v/>
          </cell>
          <cell r="AK49" t="str">
            <v/>
          </cell>
          <cell r="AN49" t="str">
            <v/>
          </cell>
          <cell r="AP49" t="str">
            <v/>
          </cell>
          <cell r="AS49" t="str">
            <v/>
          </cell>
          <cell r="AT49" t="str">
            <v/>
          </cell>
          <cell r="AW49" t="str">
            <v/>
          </cell>
          <cell r="AX49" t="str">
            <v/>
          </cell>
          <cell r="BA49" t="str">
            <v/>
          </cell>
          <cell r="BB49" t="str">
            <v/>
          </cell>
          <cell r="BE49" t="str">
            <v/>
          </cell>
          <cell r="BF49" t="str">
            <v/>
          </cell>
          <cell r="BI49" t="str">
            <v/>
          </cell>
          <cell r="BJ49" t="str">
            <v/>
          </cell>
          <cell r="BM49" t="str">
            <v/>
          </cell>
          <cell r="BN49" t="str">
            <v/>
          </cell>
          <cell r="BQ49" t="str">
            <v/>
          </cell>
          <cell r="BR49" t="str">
            <v/>
          </cell>
          <cell r="BU49" t="str">
            <v/>
          </cell>
          <cell r="BV49" t="str">
            <v/>
          </cell>
          <cell r="BY49" t="str">
            <v/>
          </cell>
          <cell r="BZ49" t="str">
            <v/>
          </cell>
          <cell r="CC49" t="str">
            <v/>
          </cell>
          <cell r="CD49" t="str">
            <v/>
          </cell>
          <cell r="CG49" t="str">
            <v/>
          </cell>
          <cell r="CH49" t="str">
            <v/>
          </cell>
          <cell r="CK49" t="str">
            <v/>
          </cell>
          <cell r="CM49" t="str">
            <v/>
          </cell>
          <cell r="CP49" t="str">
            <v/>
          </cell>
          <cell r="CQ49" t="str">
            <v/>
          </cell>
          <cell r="CT49" t="str">
            <v/>
          </cell>
          <cell r="CU49" t="str">
            <v/>
          </cell>
          <cell r="CX49" t="str">
            <v/>
          </cell>
          <cell r="CY49" t="str">
            <v/>
          </cell>
          <cell r="DB49" t="str">
            <v/>
          </cell>
          <cell r="DD49" t="str">
            <v/>
          </cell>
          <cell r="DG49" t="str">
            <v/>
          </cell>
          <cell r="DH49" t="str">
            <v/>
          </cell>
          <cell r="DK49" t="str">
            <v/>
          </cell>
          <cell r="DL49" t="str">
            <v/>
          </cell>
          <cell r="DO49" t="str">
            <v/>
          </cell>
          <cell r="DS49" t="str">
            <v/>
          </cell>
          <cell r="DW49" t="str">
            <v/>
          </cell>
          <cell r="EA49" t="str">
            <v/>
          </cell>
          <cell r="EE49" t="str">
            <v/>
          </cell>
        </row>
        <row r="60">
          <cell r="J60">
            <v>3</v>
          </cell>
          <cell r="N60">
            <v>1444.0742019185398</v>
          </cell>
          <cell r="P60">
            <v>1</v>
          </cell>
          <cell r="S60">
            <v>679.66809237760867</v>
          </cell>
          <cell r="T60">
            <v>1</v>
          </cell>
          <cell r="W60">
            <v>2508.2863724002</v>
          </cell>
          <cell r="X60">
            <v>1</v>
          </cell>
          <cell r="AA60">
            <v>2094.157903114794</v>
          </cell>
          <cell r="AB60" t="str">
            <v/>
          </cell>
          <cell r="AE60" t="str">
            <v/>
          </cell>
          <cell r="AG60">
            <v>2</v>
          </cell>
          <cell r="AJ60">
            <v>1272.5523278172041</v>
          </cell>
          <cell r="AK60">
            <v>1</v>
          </cell>
          <cell r="AN60">
            <v>2508.2863724002</v>
          </cell>
          <cell r="AP60">
            <v>1</v>
          </cell>
          <cell r="AS60">
            <v>679.66809237760867</v>
          </cell>
          <cell r="AT60">
            <v>2</v>
          </cell>
          <cell r="AW60">
            <v>2209.1734193591542</v>
          </cell>
          <cell r="AX60" t="str">
            <v/>
          </cell>
          <cell r="BA60" t="str">
            <v/>
          </cell>
          <cell r="BB60" t="str">
            <v/>
          </cell>
          <cell r="BE60" t="str">
            <v/>
          </cell>
          <cell r="BF60" t="str">
            <v/>
          </cell>
          <cell r="BI60" t="str">
            <v/>
          </cell>
          <cell r="BJ60" t="str">
            <v/>
          </cell>
          <cell r="BM60" t="str">
            <v/>
          </cell>
          <cell r="BN60" t="str">
            <v/>
          </cell>
          <cell r="BQ60" t="str">
            <v/>
          </cell>
          <cell r="BR60" t="str">
            <v/>
          </cell>
          <cell r="BU60" t="str">
            <v/>
          </cell>
          <cell r="BV60" t="str">
            <v/>
          </cell>
          <cell r="BY60" t="str">
            <v/>
          </cell>
          <cell r="BZ60" t="str">
            <v/>
          </cell>
          <cell r="CC60" t="str">
            <v/>
          </cell>
          <cell r="CD60" t="str">
            <v/>
          </cell>
          <cell r="CG60" t="str">
            <v/>
          </cell>
          <cell r="CH60" t="str">
            <v/>
          </cell>
          <cell r="CK60" t="str">
            <v/>
          </cell>
          <cell r="CM60" t="str">
            <v/>
          </cell>
          <cell r="CP60" t="str">
            <v/>
          </cell>
          <cell r="CQ60" t="str">
            <v/>
          </cell>
          <cell r="CT60" t="str">
            <v/>
          </cell>
          <cell r="CU60" t="str">
            <v/>
          </cell>
          <cell r="CX60" t="str">
            <v/>
          </cell>
          <cell r="CY60" t="str">
            <v/>
          </cell>
          <cell r="DB60" t="str">
            <v/>
          </cell>
          <cell r="DD60" t="str">
            <v/>
          </cell>
          <cell r="DG60" t="str">
            <v/>
          </cell>
          <cell r="DH60" t="str">
            <v/>
          </cell>
          <cell r="DK60" t="str">
            <v/>
          </cell>
          <cell r="DL60" t="str">
            <v/>
          </cell>
          <cell r="DO60" t="str">
            <v/>
          </cell>
          <cell r="DS60" t="str">
            <v/>
          </cell>
          <cell r="DW60" t="str">
            <v/>
          </cell>
          <cell r="EA60" t="str">
            <v/>
          </cell>
          <cell r="EE60" t="str">
            <v/>
          </cell>
        </row>
        <row r="71">
          <cell r="J71" t="str">
            <v/>
          </cell>
          <cell r="N71" t="str">
            <v/>
          </cell>
          <cell r="P71" t="str">
            <v/>
          </cell>
          <cell r="S71" t="str">
            <v/>
          </cell>
          <cell r="T71" t="str">
            <v/>
          </cell>
          <cell r="W71" t="str">
            <v/>
          </cell>
          <cell r="X71" t="str">
            <v/>
          </cell>
          <cell r="AA71" t="str">
            <v/>
          </cell>
          <cell r="AB71" t="str">
            <v/>
          </cell>
          <cell r="AE71" t="str">
            <v/>
          </cell>
          <cell r="AG71" t="str">
            <v/>
          </cell>
          <cell r="AJ71" t="str">
            <v/>
          </cell>
          <cell r="AK71" t="str">
            <v/>
          </cell>
          <cell r="AN71" t="str">
            <v/>
          </cell>
          <cell r="AP71" t="str">
            <v/>
          </cell>
          <cell r="AS71" t="str">
            <v/>
          </cell>
          <cell r="AT71" t="str">
            <v/>
          </cell>
          <cell r="AW71" t="str">
            <v/>
          </cell>
          <cell r="AX71" t="str">
            <v/>
          </cell>
          <cell r="BA71" t="str">
            <v/>
          </cell>
          <cell r="BB71" t="str">
            <v/>
          </cell>
          <cell r="BE71" t="str">
            <v/>
          </cell>
          <cell r="BF71" t="str">
            <v/>
          </cell>
          <cell r="BI71" t="str">
            <v/>
          </cell>
          <cell r="BJ71" t="str">
            <v/>
          </cell>
          <cell r="BM71" t="str">
            <v/>
          </cell>
          <cell r="BN71" t="str">
            <v/>
          </cell>
          <cell r="BQ71" t="str">
            <v/>
          </cell>
          <cell r="BR71" t="str">
            <v/>
          </cell>
          <cell r="BU71" t="str">
            <v/>
          </cell>
          <cell r="BV71" t="str">
            <v/>
          </cell>
          <cell r="BY71" t="str">
            <v/>
          </cell>
          <cell r="BZ71" t="str">
            <v/>
          </cell>
          <cell r="CC71" t="str">
            <v/>
          </cell>
          <cell r="CD71" t="str">
            <v/>
          </cell>
          <cell r="CG71" t="str">
            <v/>
          </cell>
          <cell r="CH71" t="str">
            <v/>
          </cell>
          <cell r="CK71" t="str">
            <v/>
          </cell>
          <cell r="CM71" t="str">
            <v/>
          </cell>
          <cell r="CP71" t="str">
            <v/>
          </cell>
          <cell r="CQ71" t="str">
            <v/>
          </cell>
          <cell r="CT71" t="str">
            <v/>
          </cell>
          <cell r="CU71" t="str">
            <v/>
          </cell>
          <cell r="CX71" t="str">
            <v/>
          </cell>
          <cell r="CY71" t="str">
            <v/>
          </cell>
          <cell r="DB71" t="str">
            <v/>
          </cell>
          <cell r="DD71" t="str">
            <v/>
          </cell>
          <cell r="DG71" t="str">
            <v/>
          </cell>
          <cell r="DH71" t="str">
            <v/>
          </cell>
          <cell r="DK71" t="str">
            <v/>
          </cell>
          <cell r="DL71" t="str">
            <v/>
          </cell>
          <cell r="DO71" t="str">
            <v/>
          </cell>
          <cell r="DS71" t="str">
            <v/>
          </cell>
          <cell r="DW71" t="str">
            <v/>
          </cell>
          <cell r="EA71" t="str">
            <v/>
          </cell>
          <cell r="EE71" t="str">
            <v/>
          </cell>
        </row>
        <row r="82">
          <cell r="J82" t="str">
            <v/>
          </cell>
          <cell r="N82" t="str">
            <v/>
          </cell>
          <cell r="P82" t="str">
            <v/>
          </cell>
          <cell r="S82" t="str">
            <v/>
          </cell>
          <cell r="T82" t="str">
            <v/>
          </cell>
          <cell r="W82" t="str">
            <v/>
          </cell>
          <cell r="X82" t="str">
            <v/>
          </cell>
          <cell r="AA82" t="str">
            <v/>
          </cell>
          <cell r="AB82" t="str">
            <v/>
          </cell>
          <cell r="AE82" t="str">
            <v/>
          </cell>
          <cell r="AG82" t="str">
            <v/>
          </cell>
          <cell r="AJ82" t="str">
            <v/>
          </cell>
          <cell r="AK82" t="str">
            <v/>
          </cell>
          <cell r="AN82" t="str">
            <v/>
          </cell>
          <cell r="AP82" t="str">
            <v/>
          </cell>
          <cell r="AS82" t="str">
            <v/>
          </cell>
          <cell r="AT82" t="str">
            <v/>
          </cell>
          <cell r="AW82" t="str">
            <v/>
          </cell>
          <cell r="AX82" t="str">
            <v/>
          </cell>
          <cell r="BA82" t="str">
            <v/>
          </cell>
          <cell r="BB82" t="str">
            <v/>
          </cell>
          <cell r="BE82" t="str">
            <v/>
          </cell>
          <cell r="BF82" t="str">
            <v/>
          </cell>
          <cell r="BI82" t="str">
            <v/>
          </cell>
          <cell r="BJ82" t="str">
            <v/>
          </cell>
          <cell r="BM82" t="str">
            <v/>
          </cell>
          <cell r="BN82" t="str">
            <v/>
          </cell>
          <cell r="BQ82" t="str">
            <v/>
          </cell>
          <cell r="BR82" t="str">
            <v/>
          </cell>
          <cell r="BU82" t="str">
            <v/>
          </cell>
          <cell r="BV82" t="str">
            <v/>
          </cell>
          <cell r="BY82" t="str">
            <v/>
          </cell>
          <cell r="BZ82" t="str">
            <v/>
          </cell>
          <cell r="CC82" t="str">
            <v/>
          </cell>
          <cell r="CD82" t="str">
            <v/>
          </cell>
          <cell r="CG82" t="str">
            <v/>
          </cell>
          <cell r="CH82" t="str">
            <v/>
          </cell>
          <cell r="CK82" t="str">
            <v/>
          </cell>
          <cell r="CM82" t="str">
            <v/>
          </cell>
          <cell r="CP82" t="str">
            <v/>
          </cell>
          <cell r="CQ82" t="str">
            <v/>
          </cell>
          <cell r="CT82" t="str">
            <v/>
          </cell>
          <cell r="CU82" t="str">
            <v/>
          </cell>
          <cell r="CX82" t="str">
            <v/>
          </cell>
          <cell r="CY82" t="str">
            <v/>
          </cell>
          <cell r="DB82" t="str">
            <v/>
          </cell>
          <cell r="DD82" t="str">
            <v/>
          </cell>
          <cell r="DG82" t="str">
            <v/>
          </cell>
          <cell r="DH82" t="str">
            <v/>
          </cell>
          <cell r="DK82" t="str">
            <v/>
          </cell>
          <cell r="DL82" t="str">
            <v/>
          </cell>
          <cell r="DO82" t="str">
            <v/>
          </cell>
          <cell r="DS82" t="str">
            <v/>
          </cell>
          <cell r="DW82" t="str">
            <v/>
          </cell>
          <cell r="EA82" t="str">
            <v/>
          </cell>
          <cell r="EE82" t="str">
            <v/>
          </cell>
        </row>
        <row r="93">
          <cell r="J93" t="str">
            <v/>
          </cell>
          <cell r="N93" t="str">
            <v/>
          </cell>
          <cell r="P93" t="str">
            <v/>
          </cell>
          <cell r="S93" t="str">
            <v/>
          </cell>
          <cell r="T93" t="str">
            <v/>
          </cell>
          <cell r="W93" t="str">
            <v/>
          </cell>
          <cell r="X93" t="str">
            <v/>
          </cell>
          <cell r="AA93" t="str">
            <v/>
          </cell>
          <cell r="AB93" t="str">
            <v/>
          </cell>
          <cell r="AE93" t="str">
            <v/>
          </cell>
          <cell r="AG93" t="str">
            <v/>
          </cell>
          <cell r="AJ93" t="str">
            <v/>
          </cell>
          <cell r="AK93" t="str">
            <v/>
          </cell>
          <cell r="AN93" t="str">
            <v/>
          </cell>
          <cell r="AP93" t="str">
            <v/>
          </cell>
          <cell r="AS93" t="str">
            <v/>
          </cell>
          <cell r="AT93" t="str">
            <v/>
          </cell>
          <cell r="AW93" t="str">
            <v/>
          </cell>
          <cell r="AX93" t="str">
            <v/>
          </cell>
          <cell r="BA93" t="str">
            <v/>
          </cell>
          <cell r="BB93" t="str">
            <v/>
          </cell>
          <cell r="BE93" t="str">
            <v/>
          </cell>
          <cell r="BF93" t="str">
            <v/>
          </cell>
          <cell r="BI93" t="str">
            <v/>
          </cell>
          <cell r="BJ93" t="str">
            <v/>
          </cell>
          <cell r="BM93" t="str">
            <v/>
          </cell>
          <cell r="BN93" t="str">
            <v/>
          </cell>
          <cell r="BQ93" t="str">
            <v/>
          </cell>
          <cell r="BR93" t="str">
            <v/>
          </cell>
          <cell r="BU93" t="str">
            <v/>
          </cell>
          <cell r="BV93" t="str">
            <v/>
          </cell>
          <cell r="BY93" t="str">
            <v/>
          </cell>
          <cell r="BZ93" t="str">
            <v/>
          </cell>
          <cell r="CC93" t="str">
            <v/>
          </cell>
          <cell r="CD93" t="str">
            <v/>
          </cell>
          <cell r="CG93" t="str">
            <v/>
          </cell>
          <cell r="CH93" t="str">
            <v/>
          </cell>
          <cell r="CK93" t="str">
            <v/>
          </cell>
          <cell r="CM93" t="str">
            <v/>
          </cell>
          <cell r="CP93" t="str">
            <v/>
          </cell>
          <cell r="CQ93" t="str">
            <v/>
          </cell>
          <cell r="CT93" t="str">
            <v/>
          </cell>
          <cell r="CU93" t="str">
            <v/>
          </cell>
          <cell r="CX93" t="str">
            <v/>
          </cell>
          <cell r="CY93" t="str">
            <v/>
          </cell>
          <cell r="DB93" t="str">
            <v/>
          </cell>
          <cell r="DD93" t="str">
            <v/>
          </cell>
          <cell r="DG93" t="str">
            <v/>
          </cell>
          <cell r="DH93" t="str">
            <v/>
          </cell>
          <cell r="DK93" t="str">
            <v/>
          </cell>
          <cell r="DL93" t="str">
            <v/>
          </cell>
          <cell r="DO93" t="str">
            <v/>
          </cell>
          <cell r="DS93" t="str">
            <v/>
          </cell>
          <cell r="DW93" t="str">
            <v/>
          </cell>
          <cell r="EA93" t="str">
            <v/>
          </cell>
        </row>
        <row r="104">
          <cell r="J104">
            <v>1</v>
          </cell>
          <cell r="N104">
            <v>4064.5614878948209</v>
          </cell>
          <cell r="P104" t="str">
            <v/>
          </cell>
          <cell r="S104" t="str">
            <v/>
          </cell>
          <cell r="T104" t="str">
            <v/>
          </cell>
          <cell r="W104" t="str">
            <v/>
          </cell>
          <cell r="X104">
            <v>1</v>
          </cell>
          <cell r="AA104">
            <v>4064.5614878948209</v>
          </cell>
          <cell r="AB104" t="str">
            <v/>
          </cell>
          <cell r="AE104" t="str">
            <v/>
          </cell>
          <cell r="AG104" t="str">
            <v/>
          </cell>
          <cell r="AJ104" t="str">
            <v/>
          </cell>
          <cell r="AK104">
            <v>1</v>
          </cell>
          <cell r="AN104">
            <v>4064.5614878948209</v>
          </cell>
          <cell r="AP104" t="str">
            <v/>
          </cell>
          <cell r="AS104" t="str">
            <v/>
          </cell>
          <cell r="AT104" t="str">
            <v/>
          </cell>
          <cell r="AW104" t="str">
            <v/>
          </cell>
          <cell r="AX104" t="str">
            <v/>
          </cell>
          <cell r="BA104" t="str">
            <v/>
          </cell>
          <cell r="BB104" t="str">
            <v/>
          </cell>
          <cell r="BE104" t="str">
            <v/>
          </cell>
          <cell r="BF104" t="str">
            <v/>
          </cell>
          <cell r="BI104" t="str">
            <v/>
          </cell>
          <cell r="BJ104" t="str">
            <v/>
          </cell>
          <cell r="BM104" t="str">
            <v/>
          </cell>
          <cell r="BN104" t="str">
            <v/>
          </cell>
          <cell r="BQ104" t="str">
            <v/>
          </cell>
          <cell r="BR104" t="str">
            <v/>
          </cell>
          <cell r="BU104" t="str">
            <v/>
          </cell>
          <cell r="BV104" t="str">
            <v/>
          </cell>
          <cell r="BY104" t="str">
            <v/>
          </cell>
          <cell r="BZ104" t="str">
            <v/>
          </cell>
          <cell r="CC104" t="str">
            <v/>
          </cell>
          <cell r="CD104" t="str">
            <v/>
          </cell>
          <cell r="CG104" t="str">
            <v/>
          </cell>
          <cell r="CH104" t="str">
            <v/>
          </cell>
          <cell r="CK104" t="str">
            <v/>
          </cell>
          <cell r="CM104" t="str">
            <v/>
          </cell>
          <cell r="CP104" t="str">
            <v/>
          </cell>
          <cell r="CQ104" t="str">
            <v/>
          </cell>
          <cell r="CT104" t="str">
            <v/>
          </cell>
          <cell r="CU104" t="str">
            <v/>
          </cell>
          <cell r="CX104" t="str">
            <v/>
          </cell>
          <cell r="CY104" t="str">
            <v/>
          </cell>
          <cell r="DB104" t="str">
            <v/>
          </cell>
          <cell r="DD104" t="str">
            <v/>
          </cell>
          <cell r="DG104" t="str">
            <v/>
          </cell>
          <cell r="DH104" t="str">
            <v/>
          </cell>
          <cell r="DK104" t="str">
            <v/>
          </cell>
          <cell r="DL104" t="str">
            <v/>
          </cell>
          <cell r="DO104" t="str">
            <v/>
          </cell>
          <cell r="DS104" t="str">
            <v/>
          </cell>
          <cell r="DW104" t="str">
            <v/>
          </cell>
          <cell r="EA104" t="str">
            <v/>
          </cell>
          <cell r="EE104" t="str">
            <v/>
          </cell>
        </row>
        <row r="115">
          <cell r="J115" t="str">
            <v/>
          </cell>
          <cell r="N115" t="str">
            <v/>
          </cell>
          <cell r="P115" t="str">
            <v/>
          </cell>
          <cell r="S115" t="str">
            <v/>
          </cell>
          <cell r="T115" t="str">
            <v/>
          </cell>
          <cell r="W115" t="str">
            <v/>
          </cell>
          <cell r="X115" t="str">
            <v/>
          </cell>
          <cell r="AA115" t="str">
            <v/>
          </cell>
          <cell r="AB115" t="str">
            <v/>
          </cell>
          <cell r="AE115" t="str">
            <v/>
          </cell>
          <cell r="AG115" t="str">
            <v/>
          </cell>
          <cell r="AJ115" t="str">
            <v/>
          </cell>
          <cell r="AK115" t="str">
            <v/>
          </cell>
          <cell r="AN115" t="str">
            <v/>
          </cell>
          <cell r="AP115" t="str">
            <v/>
          </cell>
          <cell r="AS115" t="str">
            <v/>
          </cell>
          <cell r="AT115" t="str">
            <v/>
          </cell>
          <cell r="AW115" t="str">
            <v/>
          </cell>
          <cell r="AX115" t="str">
            <v/>
          </cell>
          <cell r="BA115" t="str">
            <v/>
          </cell>
          <cell r="BB115" t="str">
            <v/>
          </cell>
          <cell r="BE115" t="str">
            <v/>
          </cell>
          <cell r="BF115" t="str">
            <v/>
          </cell>
          <cell r="BI115" t="str">
            <v/>
          </cell>
          <cell r="BJ115" t="str">
            <v/>
          </cell>
          <cell r="BM115" t="str">
            <v/>
          </cell>
          <cell r="BN115" t="str">
            <v/>
          </cell>
          <cell r="BQ115" t="str">
            <v/>
          </cell>
          <cell r="BR115" t="str">
            <v/>
          </cell>
          <cell r="BU115" t="str">
            <v/>
          </cell>
          <cell r="BV115" t="str">
            <v/>
          </cell>
          <cell r="BY115" t="str">
            <v/>
          </cell>
          <cell r="BZ115" t="str">
            <v/>
          </cell>
          <cell r="CC115" t="str">
            <v/>
          </cell>
          <cell r="CD115" t="str">
            <v/>
          </cell>
          <cell r="CG115" t="str">
            <v/>
          </cell>
          <cell r="CH115" t="str">
            <v/>
          </cell>
          <cell r="CK115" t="str">
            <v/>
          </cell>
          <cell r="CM115" t="str">
            <v/>
          </cell>
          <cell r="CP115" t="str">
            <v/>
          </cell>
          <cell r="CQ115" t="str">
            <v/>
          </cell>
          <cell r="CT115" t="str">
            <v/>
          </cell>
          <cell r="CU115" t="str">
            <v/>
          </cell>
          <cell r="CX115" t="str">
            <v/>
          </cell>
          <cell r="CY115" t="str">
            <v/>
          </cell>
          <cell r="DB115" t="str">
            <v/>
          </cell>
          <cell r="DD115" t="str">
            <v/>
          </cell>
          <cell r="DG115" t="str">
            <v/>
          </cell>
          <cell r="DH115" t="str">
            <v/>
          </cell>
          <cell r="DK115" t="str">
            <v/>
          </cell>
          <cell r="DL115" t="str">
            <v/>
          </cell>
          <cell r="DO115" t="str">
            <v/>
          </cell>
          <cell r="DP115" t="str">
            <v/>
          </cell>
          <cell r="DS115" t="str">
            <v/>
          </cell>
          <cell r="DT115" t="str">
            <v/>
          </cell>
          <cell r="DW115" t="str">
            <v/>
          </cell>
          <cell r="DX115" t="str">
            <v/>
          </cell>
          <cell r="EA115" t="str">
            <v/>
          </cell>
          <cell r="EB115" t="str">
            <v/>
          </cell>
          <cell r="EE115" t="str">
            <v/>
          </cell>
        </row>
        <row r="126">
          <cell r="J126">
            <v>1</v>
          </cell>
          <cell r="N126">
            <v>1913.5627874120978</v>
          </cell>
          <cell r="P126" t="str">
            <v/>
          </cell>
          <cell r="S126" t="str">
            <v/>
          </cell>
          <cell r="T126" t="str">
            <v/>
          </cell>
          <cell r="W126" t="str">
            <v/>
          </cell>
          <cell r="X126" t="str">
            <v/>
          </cell>
          <cell r="AA126" t="str">
            <v/>
          </cell>
          <cell r="AB126">
            <v>1</v>
          </cell>
          <cell r="AE126">
            <v>1913.5627874120978</v>
          </cell>
          <cell r="AG126" t="str">
            <v/>
          </cell>
          <cell r="AJ126" t="str">
            <v/>
          </cell>
          <cell r="AK126">
            <v>1</v>
          </cell>
          <cell r="AN126">
            <v>1913.5627874120978</v>
          </cell>
          <cell r="AP126" t="str">
            <v/>
          </cell>
          <cell r="AS126" t="str">
            <v/>
          </cell>
          <cell r="AT126" t="str">
            <v/>
          </cell>
          <cell r="AW126" t="str">
            <v/>
          </cell>
          <cell r="AX126" t="str">
            <v/>
          </cell>
          <cell r="BA126" t="str">
            <v/>
          </cell>
          <cell r="BB126" t="str">
            <v/>
          </cell>
          <cell r="BE126" t="str">
            <v/>
          </cell>
          <cell r="BF126" t="str">
            <v/>
          </cell>
          <cell r="BI126" t="str">
            <v/>
          </cell>
          <cell r="BJ126" t="str">
            <v/>
          </cell>
          <cell r="BM126" t="str">
            <v/>
          </cell>
          <cell r="BN126" t="str">
            <v/>
          </cell>
          <cell r="BQ126" t="str">
            <v/>
          </cell>
          <cell r="BR126" t="str">
            <v/>
          </cell>
          <cell r="BU126" t="str">
            <v/>
          </cell>
          <cell r="BV126" t="str">
            <v/>
          </cell>
          <cell r="BY126" t="str">
            <v/>
          </cell>
          <cell r="BZ126" t="str">
            <v/>
          </cell>
          <cell r="CC126" t="str">
            <v/>
          </cell>
          <cell r="CD126" t="str">
            <v/>
          </cell>
          <cell r="CG126" t="str">
            <v/>
          </cell>
          <cell r="CH126" t="str">
            <v/>
          </cell>
          <cell r="CK126" t="str">
            <v/>
          </cell>
          <cell r="CM126" t="str">
            <v/>
          </cell>
          <cell r="CP126" t="str">
            <v/>
          </cell>
          <cell r="CQ126" t="str">
            <v/>
          </cell>
          <cell r="CT126" t="str">
            <v/>
          </cell>
          <cell r="CU126" t="str">
            <v/>
          </cell>
          <cell r="CX126" t="str">
            <v/>
          </cell>
          <cell r="CY126" t="str">
            <v/>
          </cell>
          <cell r="DB126" t="str">
            <v/>
          </cell>
          <cell r="DD126">
            <v>1</v>
          </cell>
          <cell r="DG126">
            <v>1913.5627874120978</v>
          </cell>
          <cell r="DH126" t="str">
            <v/>
          </cell>
          <cell r="DK126" t="str">
            <v/>
          </cell>
          <cell r="DL126" t="str">
            <v/>
          </cell>
          <cell r="DO126" t="str">
            <v/>
          </cell>
          <cell r="DS126" t="str">
            <v/>
          </cell>
          <cell r="DW126" t="str">
            <v/>
          </cell>
          <cell r="EA126" t="str">
            <v/>
          </cell>
          <cell r="EE126" t="str">
            <v/>
          </cell>
        </row>
        <row r="137">
          <cell r="J137" t="str">
            <v/>
          </cell>
          <cell r="N137" t="str">
            <v/>
          </cell>
          <cell r="P137" t="str">
            <v/>
          </cell>
          <cell r="S137" t="str">
            <v/>
          </cell>
          <cell r="T137" t="str">
            <v/>
          </cell>
          <cell r="W137" t="str">
            <v/>
          </cell>
          <cell r="X137" t="str">
            <v/>
          </cell>
          <cell r="AA137" t="str">
            <v/>
          </cell>
          <cell r="AB137" t="str">
            <v/>
          </cell>
          <cell r="AE137" t="str">
            <v/>
          </cell>
          <cell r="AG137" t="str">
            <v/>
          </cell>
          <cell r="AJ137" t="str">
            <v/>
          </cell>
          <cell r="AK137" t="str">
            <v/>
          </cell>
          <cell r="AN137" t="str">
            <v/>
          </cell>
          <cell r="AP137" t="str">
            <v/>
          </cell>
          <cell r="AS137" t="str">
            <v/>
          </cell>
          <cell r="AT137" t="str">
            <v/>
          </cell>
          <cell r="AW137" t="str">
            <v/>
          </cell>
          <cell r="AX137" t="str">
            <v/>
          </cell>
          <cell r="BA137" t="str">
            <v/>
          </cell>
          <cell r="BB137" t="str">
            <v/>
          </cell>
          <cell r="BE137" t="str">
            <v/>
          </cell>
          <cell r="BF137" t="str">
            <v/>
          </cell>
          <cell r="BI137" t="str">
            <v/>
          </cell>
          <cell r="BJ137" t="str">
            <v/>
          </cell>
          <cell r="BM137" t="str">
            <v/>
          </cell>
          <cell r="BN137" t="str">
            <v/>
          </cell>
          <cell r="BQ137" t="str">
            <v/>
          </cell>
          <cell r="BR137" t="str">
            <v/>
          </cell>
          <cell r="BU137" t="str">
            <v/>
          </cell>
          <cell r="BV137" t="str">
            <v/>
          </cell>
          <cell r="BY137" t="str">
            <v/>
          </cell>
          <cell r="BZ137" t="str">
            <v/>
          </cell>
          <cell r="CC137" t="str">
            <v/>
          </cell>
          <cell r="CD137" t="str">
            <v/>
          </cell>
          <cell r="CG137" t="str">
            <v/>
          </cell>
          <cell r="CH137" t="str">
            <v/>
          </cell>
          <cell r="CK137" t="str">
            <v/>
          </cell>
          <cell r="CM137" t="str">
            <v/>
          </cell>
          <cell r="CP137" t="str">
            <v/>
          </cell>
          <cell r="CQ137" t="str">
            <v/>
          </cell>
          <cell r="CT137" t="str">
            <v/>
          </cell>
          <cell r="CU137" t="str">
            <v/>
          </cell>
          <cell r="CX137" t="str">
            <v/>
          </cell>
          <cell r="CY137" t="str">
            <v/>
          </cell>
          <cell r="DB137" t="str">
            <v/>
          </cell>
          <cell r="DD137" t="str">
            <v/>
          </cell>
          <cell r="DG137" t="str">
            <v/>
          </cell>
          <cell r="DH137" t="str">
            <v/>
          </cell>
          <cell r="DK137" t="str">
            <v/>
          </cell>
          <cell r="DL137" t="str">
            <v/>
          </cell>
          <cell r="DO137" t="str">
            <v/>
          </cell>
          <cell r="DS137" t="str">
            <v/>
          </cell>
          <cell r="DW137" t="str">
            <v/>
          </cell>
          <cell r="EA137" t="str">
            <v/>
          </cell>
          <cell r="EE137" t="str">
            <v/>
          </cell>
        </row>
        <row r="138">
          <cell r="J138">
            <v>10</v>
          </cell>
          <cell r="L138">
            <v>8718963.4209563676</v>
          </cell>
          <cell r="M138">
            <v>4830.6382924800009</v>
          </cell>
          <cell r="P138">
            <v>1</v>
          </cell>
          <cell r="Q138">
            <v>853244.01349379274</v>
          </cell>
          <cell r="R138">
            <v>1255.38336</v>
          </cell>
          <cell r="T138">
            <v>3</v>
          </cell>
          <cell r="U138">
            <v>2598161.7791666668</v>
          </cell>
          <cell r="V138">
            <v>1226.7068352000001</v>
          </cell>
          <cell r="X138">
            <v>4</v>
          </cell>
          <cell r="Y138">
            <v>4685746.8925740737</v>
          </cell>
          <cell r="Z138">
            <v>1987.91755008</v>
          </cell>
          <cell r="AB138">
            <v>2</v>
          </cell>
          <cell r="AC138">
            <v>581810.73572183447</v>
          </cell>
          <cell r="AD138">
            <v>360.63054720000002</v>
          </cell>
          <cell r="AG138">
            <v>3</v>
          </cell>
          <cell r="AH138">
            <v>3547585.2208826817</v>
          </cell>
          <cell r="AI138">
            <v>2638.6260700800003</v>
          </cell>
          <cell r="AK138">
            <v>7</v>
          </cell>
          <cell r="AL138">
            <v>5171378.2000736864</v>
          </cell>
          <cell r="AM138">
            <v>2192.0122224000002</v>
          </cell>
          <cell r="AP138">
            <v>2</v>
          </cell>
          <cell r="AQ138">
            <v>1327000.414327126</v>
          </cell>
          <cell r="AR138">
            <v>1490.3750400000001</v>
          </cell>
          <cell r="AT138">
            <v>2</v>
          </cell>
          <cell r="AU138">
            <v>2770847.1472222223</v>
          </cell>
          <cell r="AV138">
            <v>1254.2461008</v>
          </cell>
          <cell r="AX138">
            <v>4</v>
          </cell>
          <cell r="AY138">
            <v>3553531.7008256186</v>
          </cell>
          <cell r="AZ138">
            <v>1735.8433276800001</v>
          </cell>
          <cell r="BB138" t="str">
            <v/>
          </cell>
          <cell r="BC138" t="str">
            <v/>
          </cell>
          <cell r="BD138" t="str">
            <v/>
          </cell>
          <cell r="BF138" t="str">
            <v/>
          </cell>
          <cell r="BG138" t="str">
            <v/>
          </cell>
          <cell r="BH138" t="str">
            <v/>
          </cell>
          <cell r="BJ138" t="str">
            <v/>
          </cell>
          <cell r="BK138" t="str">
            <v/>
          </cell>
          <cell r="BL138" t="str">
            <v/>
          </cell>
          <cell r="BN138" t="str">
            <v/>
          </cell>
          <cell r="BO138" t="str">
            <v/>
          </cell>
          <cell r="BP138" t="str">
            <v/>
          </cell>
          <cell r="BR138" t="str">
            <v/>
          </cell>
          <cell r="BS138" t="str">
            <v/>
          </cell>
          <cell r="BT138" t="str">
            <v/>
          </cell>
          <cell r="BV138" t="str">
            <v/>
          </cell>
          <cell r="BW138" t="str">
            <v/>
          </cell>
          <cell r="BX138" t="str">
            <v/>
          </cell>
          <cell r="BZ138" t="str">
            <v/>
          </cell>
          <cell r="CA138" t="str">
            <v/>
          </cell>
          <cell r="CB138" t="str">
            <v/>
          </cell>
          <cell r="CD138" t="str">
            <v/>
          </cell>
          <cell r="CE138" t="str">
            <v/>
          </cell>
          <cell r="CF138" t="str">
            <v/>
          </cell>
          <cell r="CH138" t="str">
            <v/>
          </cell>
          <cell r="CI138" t="str">
            <v/>
          </cell>
          <cell r="CJ138" t="str">
            <v/>
          </cell>
          <cell r="CM138" t="str">
            <v/>
          </cell>
          <cell r="CN138" t="str">
            <v/>
          </cell>
          <cell r="CO138" t="str">
            <v/>
          </cell>
          <cell r="CQ138" t="str">
            <v/>
          </cell>
          <cell r="CR138" t="str">
            <v/>
          </cell>
          <cell r="CS138" t="str">
            <v/>
          </cell>
          <cell r="CU138" t="str">
            <v/>
          </cell>
          <cell r="CV138" t="str">
            <v/>
          </cell>
          <cell r="CW138" t="str">
            <v/>
          </cell>
          <cell r="CY138" t="str">
            <v/>
          </cell>
          <cell r="CZ138" t="str">
            <v/>
          </cell>
          <cell r="DA138" t="str">
            <v/>
          </cell>
          <cell r="DD138">
            <v>1</v>
          </cell>
          <cell r="DE138">
            <v>316453.19561843766</v>
          </cell>
          <cell r="DF138">
            <v>165.37382399999998</v>
          </cell>
          <cell r="DH138" t="str">
            <v/>
          </cell>
          <cell r="DI138" t="str">
            <v/>
          </cell>
          <cell r="DJ138" t="str">
            <v/>
          </cell>
          <cell r="DL138" t="str">
            <v/>
          </cell>
          <cell r="DM138" t="str">
            <v/>
          </cell>
          <cell r="DN138" t="str">
            <v/>
          </cell>
          <cell r="DQ138" t="str">
            <v/>
          </cell>
          <cell r="DR138" t="str">
            <v/>
          </cell>
          <cell r="DU138" t="str">
            <v/>
          </cell>
          <cell r="DV138" t="str">
            <v/>
          </cell>
          <cell r="DY138" t="str">
            <v/>
          </cell>
          <cell r="DZ138" t="str">
            <v/>
          </cell>
          <cell r="EC138" t="str">
            <v/>
          </cell>
          <cell r="ED138" t="str">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idgeConst"/>
      <sheetName val="Sheet1"/>
    </sheetNames>
    <sheetDataSet>
      <sheetData sheetId="0">
        <row r="3">
          <cell r="W3">
            <v>171.14799653951391</v>
          </cell>
        </row>
        <row r="4">
          <cell r="W4">
            <v>116.23221830985915</v>
          </cell>
        </row>
        <row r="5">
          <cell r="W5">
            <v>2633.8447395833332</v>
          </cell>
        </row>
        <row r="6">
          <cell r="W6">
            <v>65.143979073943939</v>
          </cell>
        </row>
        <row r="7">
          <cell r="W7">
            <v>244.75</v>
          </cell>
        </row>
        <row r="8">
          <cell r="W8">
            <v>292.375</v>
          </cell>
        </row>
        <row r="9">
          <cell r="W9" t="str">
            <v/>
          </cell>
        </row>
        <row r="10">
          <cell r="W10" t="str">
            <v/>
          </cell>
        </row>
        <row r="11">
          <cell r="W11">
            <v>4375.4669833333328</v>
          </cell>
        </row>
        <row r="12">
          <cell r="W12">
            <v>510.87579586330935</v>
          </cell>
        </row>
        <row r="13">
          <cell r="W13">
            <v>1.6744366696702664</v>
          </cell>
        </row>
        <row r="14">
          <cell r="W14" t="str">
            <v/>
          </cell>
        </row>
        <row r="15">
          <cell r="W15">
            <v>6.8329686545934614</v>
          </cell>
        </row>
        <row r="16">
          <cell r="W16" t="str">
            <v/>
          </cell>
        </row>
        <row r="17">
          <cell r="W17">
            <v>4.9620521853451436</v>
          </cell>
        </row>
        <row r="18">
          <cell r="W18">
            <v>1.2977373959037748</v>
          </cell>
        </row>
        <row r="19">
          <cell r="W19">
            <v>513.24978864734305</v>
          </cell>
        </row>
        <row r="20">
          <cell r="W20">
            <v>1329.2691783682901</v>
          </cell>
        </row>
        <row r="21">
          <cell r="W21">
            <v>1905.0513504406429</v>
          </cell>
        </row>
        <row r="22">
          <cell r="W22" t="str">
            <v/>
          </cell>
        </row>
        <row r="23">
          <cell r="W23" t="str">
            <v/>
          </cell>
        </row>
        <row r="24">
          <cell r="W24" t="str">
            <v/>
          </cell>
        </row>
        <row r="25">
          <cell r="W25">
            <v>5602.5953851586264</v>
          </cell>
        </row>
        <row r="26">
          <cell r="W26">
            <v>4751.5167233888487</v>
          </cell>
        </row>
        <row r="27">
          <cell r="W27" t="str">
            <v/>
          </cell>
        </row>
        <row r="28">
          <cell r="W28" t="str">
            <v/>
          </cell>
        </row>
        <row r="29">
          <cell r="W29">
            <v>950.39885602678567</v>
          </cell>
        </row>
        <row r="30">
          <cell r="W30">
            <v>1334.5661197916666</v>
          </cell>
        </row>
        <row r="31">
          <cell r="W31" t="str">
            <v/>
          </cell>
        </row>
        <row r="32">
          <cell r="W32">
            <v>1427.7358072916668</v>
          </cell>
        </row>
        <row r="33">
          <cell r="W33">
            <v>3678.3948420767247</v>
          </cell>
        </row>
        <row r="34">
          <cell r="W34" t="str">
            <v/>
          </cell>
        </row>
        <row r="35">
          <cell r="W35">
            <v>1362.9015625</v>
          </cell>
        </row>
        <row r="36">
          <cell r="W36" t="str">
            <v/>
          </cell>
        </row>
        <row r="37">
          <cell r="W37" t="str">
            <v/>
          </cell>
        </row>
        <row r="38">
          <cell r="W38">
            <v>333.79485981308414</v>
          </cell>
        </row>
        <row r="39">
          <cell r="W39">
            <v>605.5120505219744</v>
          </cell>
        </row>
        <row r="40">
          <cell r="W40">
            <v>581.71321005934135</v>
          </cell>
        </row>
        <row r="41">
          <cell r="W41">
            <v>902.02591863517068</v>
          </cell>
        </row>
        <row r="42">
          <cell r="W42">
            <v>384.73719931271478</v>
          </cell>
        </row>
        <row r="43">
          <cell r="W43">
            <v>34.328555304740405</v>
          </cell>
        </row>
        <row r="44">
          <cell r="W44">
            <v>161.17288535477107</v>
          </cell>
        </row>
        <row r="45">
          <cell r="W45" t="str">
            <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ransportation.alberta.ca/4753.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4" tint="0.39997558519241921"/>
  </sheetPr>
  <dimension ref="A2:J69"/>
  <sheetViews>
    <sheetView tabSelected="1" view="pageBreakPreview" zoomScale="70" zoomScaleNormal="100" zoomScaleSheetLayoutView="70" workbookViewId="0">
      <selection activeCell="K22" sqref="K22"/>
    </sheetView>
  </sheetViews>
  <sheetFormatPr defaultRowHeight="12" x14ac:dyDescent="0.2"/>
  <cols>
    <col min="1" max="1" width="6.5703125" style="6" customWidth="1"/>
    <col min="2" max="7" width="13.28515625" style="5" customWidth="1"/>
    <col min="8" max="8" width="15.28515625" style="5" customWidth="1"/>
    <col min="9" max="9" width="13.28515625" style="5" customWidth="1"/>
    <col min="10" max="10" width="12.28515625" style="5" customWidth="1"/>
    <col min="11" max="255" width="9.140625" style="5"/>
    <col min="256" max="256" width="4.42578125" style="5" customWidth="1"/>
    <col min="257" max="264" width="9.140625" style="5"/>
    <col min="265" max="265" width="15.7109375" style="5" customWidth="1"/>
    <col min="266" max="511" width="9.140625" style="5"/>
    <col min="512" max="512" width="4.42578125" style="5" customWidth="1"/>
    <col min="513" max="520" width="9.140625" style="5"/>
    <col min="521" max="521" width="15.7109375" style="5" customWidth="1"/>
    <col min="522" max="767" width="9.140625" style="5"/>
    <col min="768" max="768" width="4.42578125" style="5" customWidth="1"/>
    <col min="769" max="776" width="9.140625" style="5"/>
    <col min="777" max="777" width="15.7109375" style="5" customWidth="1"/>
    <col min="778" max="1023" width="9.140625" style="5"/>
    <col min="1024" max="1024" width="4.42578125" style="5" customWidth="1"/>
    <col min="1025" max="1032" width="9.140625" style="5"/>
    <col min="1033" max="1033" width="15.7109375" style="5" customWidth="1"/>
    <col min="1034" max="1279" width="9.140625" style="5"/>
    <col min="1280" max="1280" width="4.42578125" style="5" customWidth="1"/>
    <col min="1281" max="1288" width="9.140625" style="5"/>
    <col min="1289" max="1289" width="15.7109375" style="5" customWidth="1"/>
    <col min="1290" max="1535" width="9.140625" style="5"/>
    <col min="1536" max="1536" width="4.42578125" style="5" customWidth="1"/>
    <col min="1537" max="1544" width="9.140625" style="5"/>
    <col min="1545" max="1545" width="15.7109375" style="5" customWidth="1"/>
    <col min="1546" max="1791" width="9.140625" style="5"/>
    <col min="1792" max="1792" width="4.42578125" style="5" customWidth="1"/>
    <col min="1793" max="1800" width="9.140625" style="5"/>
    <col min="1801" max="1801" width="15.7109375" style="5" customWidth="1"/>
    <col min="1802" max="2047" width="9.140625" style="5"/>
    <col min="2048" max="2048" width="4.42578125" style="5" customWidth="1"/>
    <col min="2049" max="2056" width="9.140625" style="5"/>
    <col min="2057" max="2057" width="15.7109375" style="5" customWidth="1"/>
    <col min="2058" max="2303" width="9.140625" style="5"/>
    <col min="2304" max="2304" width="4.42578125" style="5" customWidth="1"/>
    <col min="2305" max="2312" width="9.140625" style="5"/>
    <col min="2313" max="2313" width="15.7109375" style="5" customWidth="1"/>
    <col min="2314" max="2559" width="9.140625" style="5"/>
    <col min="2560" max="2560" width="4.42578125" style="5" customWidth="1"/>
    <col min="2561" max="2568" width="9.140625" style="5"/>
    <col min="2569" max="2569" width="15.7109375" style="5" customWidth="1"/>
    <col min="2570" max="2815" width="9.140625" style="5"/>
    <col min="2816" max="2816" width="4.42578125" style="5" customWidth="1"/>
    <col min="2817" max="2824" width="9.140625" style="5"/>
    <col min="2825" max="2825" width="15.7109375" style="5" customWidth="1"/>
    <col min="2826" max="3071" width="9.140625" style="5"/>
    <col min="3072" max="3072" width="4.42578125" style="5" customWidth="1"/>
    <col min="3073" max="3080" width="9.140625" style="5"/>
    <col min="3081" max="3081" width="15.7109375" style="5" customWidth="1"/>
    <col min="3082" max="3327" width="9.140625" style="5"/>
    <col min="3328" max="3328" width="4.42578125" style="5" customWidth="1"/>
    <col min="3329" max="3336" width="9.140625" style="5"/>
    <col min="3337" max="3337" width="15.7109375" style="5" customWidth="1"/>
    <col min="3338" max="3583" width="9.140625" style="5"/>
    <col min="3584" max="3584" width="4.42578125" style="5" customWidth="1"/>
    <col min="3585" max="3592" width="9.140625" style="5"/>
    <col min="3593" max="3593" width="15.7109375" style="5" customWidth="1"/>
    <col min="3594" max="3839" width="9.140625" style="5"/>
    <col min="3840" max="3840" width="4.42578125" style="5" customWidth="1"/>
    <col min="3841" max="3848" width="9.140625" style="5"/>
    <col min="3849" max="3849" width="15.7109375" style="5" customWidth="1"/>
    <col min="3850" max="4095" width="9.140625" style="5"/>
    <col min="4096" max="4096" width="4.42578125" style="5" customWidth="1"/>
    <col min="4097" max="4104" width="9.140625" style="5"/>
    <col min="4105" max="4105" width="15.7109375" style="5" customWidth="1"/>
    <col min="4106" max="4351" width="9.140625" style="5"/>
    <col min="4352" max="4352" width="4.42578125" style="5" customWidth="1"/>
    <col min="4353" max="4360" width="9.140625" style="5"/>
    <col min="4361" max="4361" width="15.7109375" style="5" customWidth="1"/>
    <col min="4362" max="4607" width="9.140625" style="5"/>
    <col min="4608" max="4608" width="4.42578125" style="5" customWidth="1"/>
    <col min="4609" max="4616" width="9.140625" style="5"/>
    <col min="4617" max="4617" width="15.7109375" style="5" customWidth="1"/>
    <col min="4618" max="4863" width="9.140625" style="5"/>
    <col min="4864" max="4864" width="4.42578125" style="5" customWidth="1"/>
    <col min="4865" max="4872" width="9.140625" style="5"/>
    <col min="4873" max="4873" width="15.7109375" style="5" customWidth="1"/>
    <col min="4874" max="5119" width="9.140625" style="5"/>
    <col min="5120" max="5120" width="4.42578125" style="5" customWidth="1"/>
    <col min="5121" max="5128" width="9.140625" style="5"/>
    <col min="5129" max="5129" width="15.7109375" style="5" customWidth="1"/>
    <col min="5130" max="5375" width="9.140625" style="5"/>
    <col min="5376" max="5376" width="4.42578125" style="5" customWidth="1"/>
    <col min="5377" max="5384" width="9.140625" style="5"/>
    <col min="5385" max="5385" width="15.7109375" style="5" customWidth="1"/>
    <col min="5386" max="5631" width="9.140625" style="5"/>
    <col min="5632" max="5632" width="4.42578125" style="5" customWidth="1"/>
    <col min="5633" max="5640" width="9.140625" style="5"/>
    <col min="5641" max="5641" width="15.7109375" style="5" customWidth="1"/>
    <col min="5642" max="5887" width="9.140625" style="5"/>
    <col min="5888" max="5888" width="4.42578125" style="5" customWidth="1"/>
    <col min="5889" max="5896" width="9.140625" style="5"/>
    <col min="5897" max="5897" width="15.7109375" style="5" customWidth="1"/>
    <col min="5898" max="6143" width="9.140625" style="5"/>
    <col min="6144" max="6144" width="4.42578125" style="5" customWidth="1"/>
    <col min="6145" max="6152" width="9.140625" style="5"/>
    <col min="6153" max="6153" width="15.7109375" style="5" customWidth="1"/>
    <col min="6154" max="6399" width="9.140625" style="5"/>
    <col min="6400" max="6400" width="4.42578125" style="5" customWidth="1"/>
    <col min="6401" max="6408" width="9.140625" style="5"/>
    <col min="6409" max="6409" width="15.7109375" style="5" customWidth="1"/>
    <col min="6410" max="6655" width="9.140625" style="5"/>
    <col min="6656" max="6656" width="4.42578125" style="5" customWidth="1"/>
    <col min="6657" max="6664" width="9.140625" style="5"/>
    <col min="6665" max="6665" width="15.7109375" style="5" customWidth="1"/>
    <col min="6666" max="6911" width="9.140625" style="5"/>
    <col min="6912" max="6912" width="4.42578125" style="5" customWidth="1"/>
    <col min="6913" max="6920" width="9.140625" style="5"/>
    <col min="6921" max="6921" width="15.7109375" style="5" customWidth="1"/>
    <col min="6922" max="7167" width="9.140625" style="5"/>
    <col min="7168" max="7168" width="4.42578125" style="5" customWidth="1"/>
    <col min="7169" max="7176" width="9.140625" style="5"/>
    <col min="7177" max="7177" width="15.7109375" style="5" customWidth="1"/>
    <col min="7178" max="7423" width="9.140625" style="5"/>
    <col min="7424" max="7424" width="4.42578125" style="5" customWidth="1"/>
    <col min="7425" max="7432" width="9.140625" style="5"/>
    <col min="7433" max="7433" width="15.7109375" style="5" customWidth="1"/>
    <col min="7434" max="7679" width="9.140625" style="5"/>
    <col min="7680" max="7680" width="4.42578125" style="5" customWidth="1"/>
    <col min="7681" max="7688" width="9.140625" style="5"/>
    <col min="7689" max="7689" width="15.7109375" style="5" customWidth="1"/>
    <col min="7690" max="7935" width="9.140625" style="5"/>
    <col min="7936" max="7936" width="4.42578125" style="5" customWidth="1"/>
    <col min="7937" max="7944" width="9.140625" style="5"/>
    <col min="7945" max="7945" width="15.7109375" style="5" customWidth="1"/>
    <col min="7946" max="8191" width="9.140625" style="5"/>
    <col min="8192" max="8192" width="4.42578125" style="5" customWidth="1"/>
    <col min="8193" max="8200" width="9.140625" style="5"/>
    <col min="8201" max="8201" width="15.7109375" style="5" customWidth="1"/>
    <col min="8202" max="8447" width="9.140625" style="5"/>
    <col min="8448" max="8448" width="4.42578125" style="5" customWidth="1"/>
    <col min="8449" max="8456" width="9.140625" style="5"/>
    <col min="8457" max="8457" width="15.7109375" style="5" customWidth="1"/>
    <col min="8458" max="8703" width="9.140625" style="5"/>
    <col min="8704" max="8704" width="4.42578125" style="5" customWidth="1"/>
    <col min="8705" max="8712" width="9.140625" style="5"/>
    <col min="8713" max="8713" width="15.7109375" style="5" customWidth="1"/>
    <col min="8714" max="8959" width="9.140625" style="5"/>
    <col min="8960" max="8960" width="4.42578125" style="5" customWidth="1"/>
    <col min="8961" max="8968" width="9.140625" style="5"/>
    <col min="8969" max="8969" width="15.7109375" style="5" customWidth="1"/>
    <col min="8970" max="9215" width="9.140625" style="5"/>
    <col min="9216" max="9216" width="4.42578125" style="5" customWidth="1"/>
    <col min="9217" max="9224" width="9.140625" style="5"/>
    <col min="9225" max="9225" width="15.7109375" style="5" customWidth="1"/>
    <col min="9226" max="9471" width="9.140625" style="5"/>
    <col min="9472" max="9472" width="4.42578125" style="5" customWidth="1"/>
    <col min="9473" max="9480" width="9.140625" style="5"/>
    <col min="9481" max="9481" width="15.7109375" style="5" customWidth="1"/>
    <col min="9482" max="9727" width="9.140625" style="5"/>
    <col min="9728" max="9728" width="4.42578125" style="5" customWidth="1"/>
    <col min="9729" max="9736" width="9.140625" style="5"/>
    <col min="9737" max="9737" width="15.7109375" style="5" customWidth="1"/>
    <col min="9738" max="9983" width="9.140625" style="5"/>
    <col min="9984" max="9984" width="4.42578125" style="5" customWidth="1"/>
    <col min="9985" max="9992" width="9.140625" style="5"/>
    <col min="9993" max="9993" width="15.7109375" style="5" customWidth="1"/>
    <col min="9994" max="10239" width="9.140625" style="5"/>
    <col min="10240" max="10240" width="4.42578125" style="5" customWidth="1"/>
    <col min="10241" max="10248" width="9.140625" style="5"/>
    <col min="10249" max="10249" width="15.7109375" style="5" customWidth="1"/>
    <col min="10250" max="10495" width="9.140625" style="5"/>
    <col min="10496" max="10496" width="4.42578125" style="5" customWidth="1"/>
    <col min="10497" max="10504" width="9.140625" style="5"/>
    <col min="10505" max="10505" width="15.7109375" style="5" customWidth="1"/>
    <col min="10506" max="10751" width="9.140625" style="5"/>
    <col min="10752" max="10752" width="4.42578125" style="5" customWidth="1"/>
    <col min="10753" max="10760" width="9.140625" style="5"/>
    <col min="10761" max="10761" width="15.7109375" style="5" customWidth="1"/>
    <col min="10762" max="11007" width="9.140625" style="5"/>
    <col min="11008" max="11008" width="4.42578125" style="5" customWidth="1"/>
    <col min="11009" max="11016" width="9.140625" style="5"/>
    <col min="11017" max="11017" width="15.7109375" style="5" customWidth="1"/>
    <col min="11018" max="11263" width="9.140625" style="5"/>
    <col min="11264" max="11264" width="4.42578125" style="5" customWidth="1"/>
    <col min="11265" max="11272" width="9.140625" style="5"/>
    <col min="11273" max="11273" width="15.7109375" style="5" customWidth="1"/>
    <col min="11274" max="11519" width="9.140625" style="5"/>
    <col min="11520" max="11520" width="4.42578125" style="5" customWidth="1"/>
    <col min="11521" max="11528" width="9.140625" style="5"/>
    <col min="11529" max="11529" width="15.7109375" style="5" customWidth="1"/>
    <col min="11530" max="11775" width="9.140625" style="5"/>
    <col min="11776" max="11776" width="4.42578125" style="5" customWidth="1"/>
    <col min="11777" max="11784" width="9.140625" style="5"/>
    <col min="11785" max="11785" width="15.7109375" style="5" customWidth="1"/>
    <col min="11786" max="12031" width="9.140625" style="5"/>
    <col min="12032" max="12032" width="4.42578125" style="5" customWidth="1"/>
    <col min="12033" max="12040" width="9.140625" style="5"/>
    <col min="12041" max="12041" width="15.7109375" style="5" customWidth="1"/>
    <col min="12042" max="12287" width="9.140625" style="5"/>
    <col min="12288" max="12288" width="4.42578125" style="5" customWidth="1"/>
    <col min="12289" max="12296" width="9.140625" style="5"/>
    <col min="12297" max="12297" width="15.7109375" style="5" customWidth="1"/>
    <col min="12298" max="12543" width="9.140625" style="5"/>
    <col min="12544" max="12544" width="4.42578125" style="5" customWidth="1"/>
    <col min="12545" max="12552" width="9.140625" style="5"/>
    <col min="12553" max="12553" width="15.7109375" style="5" customWidth="1"/>
    <col min="12554" max="12799" width="9.140625" style="5"/>
    <col min="12800" max="12800" width="4.42578125" style="5" customWidth="1"/>
    <col min="12801" max="12808" width="9.140625" style="5"/>
    <col min="12809" max="12809" width="15.7109375" style="5" customWidth="1"/>
    <col min="12810" max="13055" width="9.140625" style="5"/>
    <col min="13056" max="13056" width="4.42578125" style="5" customWidth="1"/>
    <col min="13057" max="13064" width="9.140625" style="5"/>
    <col min="13065" max="13065" width="15.7109375" style="5" customWidth="1"/>
    <col min="13066" max="13311" width="9.140625" style="5"/>
    <col min="13312" max="13312" width="4.42578125" style="5" customWidth="1"/>
    <col min="13313" max="13320" width="9.140625" style="5"/>
    <col min="13321" max="13321" width="15.7109375" style="5" customWidth="1"/>
    <col min="13322" max="13567" width="9.140625" style="5"/>
    <col min="13568" max="13568" width="4.42578125" style="5" customWidth="1"/>
    <col min="13569" max="13576" width="9.140625" style="5"/>
    <col min="13577" max="13577" width="15.7109375" style="5" customWidth="1"/>
    <col min="13578" max="13823" width="9.140625" style="5"/>
    <col min="13824" max="13824" width="4.42578125" style="5" customWidth="1"/>
    <col min="13825" max="13832" width="9.140625" style="5"/>
    <col min="13833" max="13833" width="15.7109375" style="5" customWidth="1"/>
    <col min="13834" max="14079" width="9.140625" style="5"/>
    <col min="14080" max="14080" width="4.42578125" style="5" customWidth="1"/>
    <col min="14081" max="14088" width="9.140625" style="5"/>
    <col min="14089" max="14089" width="15.7109375" style="5" customWidth="1"/>
    <col min="14090" max="14335" width="9.140625" style="5"/>
    <col min="14336" max="14336" width="4.42578125" style="5" customWidth="1"/>
    <col min="14337" max="14344" width="9.140625" style="5"/>
    <col min="14345" max="14345" width="15.7109375" style="5" customWidth="1"/>
    <col min="14346" max="14591" width="9.140625" style="5"/>
    <col min="14592" max="14592" width="4.42578125" style="5" customWidth="1"/>
    <col min="14593" max="14600" width="9.140625" style="5"/>
    <col min="14601" max="14601" width="15.7109375" style="5" customWidth="1"/>
    <col min="14602" max="14847" width="9.140625" style="5"/>
    <col min="14848" max="14848" width="4.42578125" style="5" customWidth="1"/>
    <col min="14849" max="14856" width="9.140625" style="5"/>
    <col min="14857" max="14857" width="15.7109375" style="5" customWidth="1"/>
    <col min="14858" max="15103" width="9.140625" style="5"/>
    <col min="15104" max="15104" width="4.42578125" style="5" customWidth="1"/>
    <col min="15105" max="15112" width="9.140625" style="5"/>
    <col min="15113" max="15113" width="15.7109375" style="5" customWidth="1"/>
    <col min="15114" max="15359" width="9.140625" style="5"/>
    <col min="15360" max="15360" width="4.42578125" style="5" customWidth="1"/>
    <col min="15361" max="15368" width="9.140625" style="5"/>
    <col min="15369" max="15369" width="15.7109375" style="5" customWidth="1"/>
    <col min="15370" max="15615" width="9.140625" style="5"/>
    <col min="15616" max="15616" width="4.42578125" style="5" customWidth="1"/>
    <col min="15617" max="15624" width="9.140625" style="5"/>
    <col min="15625" max="15625" width="15.7109375" style="5" customWidth="1"/>
    <col min="15626" max="15871" width="9.140625" style="5"/>
    <col min="15872" max="15872" width="4.42578125" style="5" customWidth="1"/>
    <col min="15873" max="15880" width="9.140625" style="5"/>
    <col min="15881" max="15881" width="15.7109375" style="5" customWidth="1"/>
    <col min="15882" max="16127" width="9.140625" style="5"/>
    <col min="16128" max="16128" width="4.42578125" style="5" customWidth="1"/>
    <col min="16129" max="16136" width="9.140625" style="5"/>
    <col min="16137" max="16137" width="15.7109375" style="5" customWidth="1"/>
    <col min="16138" max="16384" width="9.140625" style="5"/>
  </cols>
  <sheetData>
    <row r="2" spans="1:10" ht="87" customHeight="1" x14ac:dyDescent="0.25">
      <c r="A2"/>
    </row>
    <row r="3" spans="1:10" ht="60" x14ac:dyDescent="0.8">
      <c r="A3" s="213" t="s">
        <v>422</v>
      </c>
      <c r="B3" s="213"/>
      <c r="C3" s="213"/>
      <c r="D3" s="213"/>
      <c r="E3" s="213"/>
      <c r="F3" s="213"/>
      <c r="G3" s="213"/>
      <c r="H3" s="213"/>
      <c r="I3" s="213"/>
    </row>
    <row r="4" spans="1:10" ht="23.25" x14ac:dyDescent="0.35">
      <c r="A4" s="212" t="s">
        <v>635</v>
      </c>
      <c r="B4" s="206"/>
      <c r="C4" s="206"/>
      <c r="D4" s="206"/>
      <c r="E4" s="206"/>
      <c r="F4" s="206"/>
      <c r="G4" s="206"/>
      <c r="H4" s="206"/>
      <c r="I4" s="206"/>
      <c r="J4" s="206"/>
    </row>
    <row r="5" spans="1:10" ht="94.15" customHeight="1" x14ac:dyDescent="0.35">
      <c r="A5" s="617" t="s">
        <v>937</v>
      </c>
      <c r="B5" s="617"/>
      <c r="C5" s="617"/>
      <c r="D5" s="617"/>
      <c r="E5" s="617"/>
      <c r="F5" s="617"/>
      <c r="G5" s="617"/>
      <c r="H5" s="617"/>
      <c r="I5" s="617"/>
      <c r="J5" s="206"/>
    </row>
    <row r="6" spans="1:10" ht="13.15" customHeight="1" x14ac:dyDescent="0.35">
      <c r="A6" s="204"/>
      <c r="B6" s="205"/>
      <c r="C6" s="205"/>
      <c r="D6" s="205"/>
      <c r="E6" s="205"/>
      <c r="F6" s="205"/>
      <c r="G6" s="205"/>
      <c r="H6" s="205"/>
      <c r="I6" s="205"/>
      <c r="J6" s="206"/>
    </row>
    <row r="7" spans="1:10" ht="148.15" customHeight="1" x14ac:dyDescent="0.35">
      <c r="A7" s="617" t="s">
        <v>425</v>
      </c>
      <c r="B7" s="617"/>
      <c r="C7" s="617"/>
      <c r="D7" s="617"/>
      <c r="E7" s="617"/>
      <c r="F7" s="617"/>
      <c r="G7" s="617"/>
      <c r="H7" s="617"/>
      <c r="I7" s="617"/>
      <c r="J7" s="206"/>
    </row>
    <row r="8" spans="1:10" ht="11.45" customHeight="1" x14ac:dyDescent="0.35">
      <c r="A8" s="205"/>
      <c r="B8" s="206"/>
      <c r="C8" s="206"/>
      <c r="D8" s="206"/>
      <c r="E8" s="206"/>
      <c r="F8" s="206"/>
      <c r="G8" s="206"/>
      <c r="H8" s="206"/>
      <c r="I8" s="206"/>
      <c r="J8" s="206"/>
    </row>
    <row r="9" spans="1:10" ht="23.25" x14ac:dyDescent="0.35">
      <c r="A9" s="207"/>
      <c r="B9" s="208" t="s">
        <v>423</v>
      </c>
      <c r="C9" s="206"/>
      <c r="D9" s="206"/>
      <c r="E9" s="206"/>
      <c r="F9" s="206"/>
      <c r="G9" s="206"/>
      <c r="H9" s="206"/>
      <c r="I9" s="206"/>
      <c r="J9" s="206"/>
    </row>
    <row r="10" spans="1:10" ht="46.15" customHeight="1" x14ac:dyDescent="0.35">
      <c r="A10" s="214">
        <v>1</v>
      </c>
      <c r="B10" s="618" t="s">
        <v>619</v>
      </c>
      <c r="C10" s="618"/>
      <c r="D10" s="618"/>
      <c r="E10" s="618"/>
      <c r="F10" s="618"/>
      <c r="G10" s="618"/>
      <c r="H10" s="618"/>
      <c r="I10" s="618"/>
      <c r="J10" s="618"/>
    </row>
    <row r="11" spans="1:10" ht="23.25" x14ac:dyDescent="0.35">
      <c r="A11" s="214">
        <v>2</v>
      </c>
      <c r="B11" s="209" t="s">
        <v>1094</v>
      </c>
      <c r="C11" s="615"/>
      <c r="D11" s="615"/>
      <c r="E11" s="615"/>
      <c r="F11" s="615"/>
      <c r="G11" s="615"/>
      <c r="H11" s="615"/>
      <c r="I11" s="615"/>
      <c r="J11" s="615"/>
    </row>
    <row r="12" spans="1:10" ht="23.25" x14ac:dyDescent="0.35">
      <c r="A12" s="214">
        <v>3</v>
      </c>
      <c r="B12" s="209" t="s">
        <v>1076</v>
      </c>
      <c r="C12" s="600"/>
      <c r="D12" s="600"/>
      <c r="E12" s="600"/>
      <c r="F12" s="600"/>
      <c r="G12" s="600"/>
      <c r="H12" s="600"/>
      <c r="I12" s="600"/>
      <c r="J12" s="600"/>
    </row>
    <row r="13" spans="1:10" ht="23.25" x14ac:dyDescent="0.35">
      <c r="A13" s="214">
        <v>4</v>
      </c>
      <c r="B13" s="209" t="s">
        <v>1077</v>
      </c>
      <c r="C13" s="600"/>
      <c r="D13" s="600"/>
      <c r="E13" s="600"/>
      <c r="F13" s="600"/>
      <c r="G13" s="600"/>
      <c r="H13" s="600"/>
      <c r="I13" s="600"/>
      <c r="J13" s="600"/>
    </row>
    <row r="14" spans="1:10" ht="23.25" x14ac:dyDescent="0.35">
      <c r="A14" s="214">
        <v>5</v>
      </c>
      <c r="B14" s="209" t="s">
        <v>1023</v>
      </c>
      <c r="C14" s="529"/>
      <c r="D14" s="529"/>
      <c r="E14" s="529"/>
      <c r="F14" s="529"/>
      <c r="G14" s="529"/>
      <c r="H14" s="529"/>
      <c r="I14" s="529"/>
      <c r="J14" s="529"/>
    </row>
    <row r="15" spans="1:10" ht="19.899999999999999" customHeight="1" x14ac:dyDescent="0.35">
      <c r="A15" s="214">
        <v>6</v>
      </c>
      <c r="B15" s="209" t="s">
        <v>998</v>
      </c>
      <c r="C15" s="206"/>
      <c r="D15" s="206"/>
      <c r="E15" s="206"/>
      <c r="F15" s="206"/>
      <c r="G15" s="206"/>
      <c r="H15" s="206"/>
      <c r="I15" s="206"/>
      <c r="J15" s="206"/>
    </row>
    <row r="16" spans="1:10" ht="19.899999999999999" customHeight="1" x14ac:dyDescent="0.35">
      <c r="A16" s="214">
        <v>7</v>
      </c>
      <c r="B16" s="209" t="s">
        <v>1078</v>
      </c>
      <c r="C16" s="206"/>
      <c r="D16" s="206"/>
      <c r="E16" s="206"/>
      <c r="F16" s="206"/>
      <c r="G16" s="206"/>
      <c r="H16" s="206"/>
      <c r="I16" s="206"/>
      <c r="J16" s="206"/>
    </row>
    <row r="17" spans="1:10" ht="19.899999999999999" customHeight="1" x14ac:dyDescent="0.35">
      <c r="A17" s="214">
        <v>8</v>
      </c>
      <c r="B17" s="209" t="s">
        <v>934</v>
      </c>
      <c r="C17" s="206"/>
      <c r="D17" s="206"/>
      <c r="E17" s="206"/>
      <c r="F17" s="206"/>
      <c r="G17" s="206"/>
      <c r="H17" s="206"/>
      <c r="I17" s="206"/>
      <c r="J17" s="206"/>
    </row>
    <row r="18" spans="1:10" ht="19.899999999999999" customHeight="1" x14ac:dyDescent="0.35">
      <c r="A18" s="214">
        <v>9</v>
      </c>
      <c r="B18" s="209" t="s">
        <v>933</v>
      </c>
      <c r="C18" s="206"/>
      <c r="D18" s="206"/>
      <c r="E18" s="206"/>
      <c r="F18" s="206"/>
      <c r="G18" s="206"/>
      <c r="H18" s="206"/>
      <c r="I18" s="206"/>
      <c r="J18" s="206"/>
    </row>
    <row r="19" spans="1:10" ht="19.899999999999999" customHeight="1" x14ac:dyDescent="0.35">
      <c r="A19" s="214">
        <v>10</v>
      </c>
      <c r="B19" s="209" t="s">
        <v>856</v>
      </c>
      <c r="C19" s="206"/>
      <c r="D19" s="206"/>
      <c r="E19" s="206"/>
      <c r="F19" s="206"/>
      <c r="G19" s="206"/>
      <c r="H19" s="206"/>
      <c r="I19" s="206"/>
      <c r="J19" s="206"/>
    </row>
    <row r="20" spans="1:10" ht="19.899999999999999" customHeight="1" x14ac:dyDescent="0.35">
      <c r="A20" s="214">
        <v>11</v>
      </c>
      <c r="B20" s="209" t="s">
        <v>1095</v>
      </c>
      <c r="C20" s="206"/>
      <c r="D20" s="206"/>
      <c r="E20" s="206"/>
      <c r="F20" s="206"/>
      <c r="G20" s="206"/>
      <c r="H20" s="206"/>
      <c r="I20" s="206"/>
      <c r="J20" s="206"/>
    </row>
    <row r="21" spans="1:10" ht="19.899999999999999" customHeight="1" x14ac:dyDescent="0.35">
      <c r="A21" s="214">
        <v>12</v>
      </c>
      <c r="B21" s="209" t="s">
        <v>1083</v>
      </c>
      <c r="C21" s="206"/>
      <c r="D21" s="206"/>
      <c r="E21" s="206"/>
      <c r="F21" s="206"/>
      <c r="G21" s="206"/>
      <c r="H21" s="206"/>
      <c r="I21" s="206"/>
      <c r="J21" s="206"/>
    </row>
    <row r="22" spans="1:10" ht="31.15" customHeight="1" x14ac:dyDescent="0.35">
      <c r="A22" s="207"/>
      <c r="B22" s="209"/>
      <c r="C22" s="206"/>
      <c r="D22" s="206"/>
      <c r="E22" s="206"/>
      <c r="F22" s="206"/>
      <c r="G22" s="224" t="s">
        <v>621</v>
      </c>
      <c r="H22" s="619">
        <v>45565</v>
      </c>
      <c r="I22" s="620"/>
      <c r="J22" s="621"/>
    </row>
    <row r="23" spans="1:10" ht="31.15" customHeight="1" x14ac:dyDescent="0.35">
      <c r="A23" s="205"/>
      <c r="B23" s="206"/>
      <c r="C23" s="206"/>
      <c r="D23" s="206"/>
      <c r="E23" s="206"/>
      <c r="F23" s="206"/>
      <c r="G23" s="206"/>
      <c r="H23" s="206"/>
      <c r="I23" s="206"/>
      <c r="J23" s="206"/>
    </row>
    <row r="24" spans="1:10" ht="23.25" x14ac:dyDescent="0.35">
      <c r="A24" s="205"/>
      <c r="B24" s="206"/>
      <c r="C24" s="206"/>
      <c r="D24" s="206"/>
      <c r="E24" s="206"/>
      <c r="F24" s="206"/>
      <c r="J24" s="206"/>
    </row>
    <row r="25" spans="1:10" ht="20.25" x14ac:dyDescent="0.3">
      <c r="A25" s="210"/>
      <c r="B25" s="211"/>
      <c r="C25" s="211"/>
      <c r="D25" s="211"/>
      <c r="E25" s="211"/>
      <c r="F25" s="211"/>
      <c r="G25" s="211"/>
      <c r="H25" s="211"/>
      <c r="I25" s="211"/>
    </row>
    <row r="26" spans="1:10" ht="20.25" x14ac:dyDescent="0.3">
      <c r="A26" s="210"/>
      <c r="B26" s="211"/>
      <c r="C26" s="211"/>
      <c r="D26" s="211"/>
      <c r="E26" s="211"/>
      <c r="F26" s="211"/>
      <c r="G26" s="211"/>
      <c r="H26" s="211"/>
      <c r="I26" s="211"/>
    </row>
    <row r="27" spans="1:10" ht="20.25" x14ac:dyDescent="0.3">
      <c r="A27" s="210"/>
      <c r="B27" s="211"/>
      <c r="C27" s="211"/>
      <c r="D27" s="211"/>
      <c r="E27" s="211"/>
      <c r="F27" s="211"/>
      <c r="G27" s="211"/>
      <c r="H27" s="211"/>
      <c r="I27" s="211"/>
    </row>
    <row r="28" spans="1:10" ht="20.25" x14ac:dyDescent="0.3">
      <c r="A28" s="210"/>
      <c r="B28" s="211"/>
      <c r="C28" s="211"/>
      <c r="D28" s="211"/>
      <c r="E28" s="211"/>
      <c r="F28" s="211"/>
      <c r="G28" s="211"/>
      <c r="H28" s="211"/>
      <c r="I28" s="211"/>
    </row>
    <row r="29" spans="1:10" ht="20.25" x14ac:dyDescent="0.3">
      <c r="A29" s="210"/>
      <c r="B29" s="211"/>
      <c r="C29" s="211"/>
      <c r="D29" s="211"/>
      <c r="E29" s="211"/>
      <c r="F29" s="211"/>
      <c r="G29" s="211"/>
      <c r="H29" s="211"/>
      <c r="I29" s="211"/>
    </row>
    <row r="30" spans="1:10" ht="20.25" x14ac:dyDescent="0.3">
      <c r="A30" s="210"/>
      <c r="B30" s="211"/>
      <c r="C30" s="211"/>
      <c r="D30" s="211"/>
      <c r="E30" s="211"/>
      <c r="F30" s="211"/>
      <c r="G30" s="211"/>
      <c r="H30" s="211"/>
      <c r="I30" s="211"/>
    </row>
    <row r="31" spans="1:10" ht="20.25" x14ac:dyDescent="0.3">
      <c r="A31" s="210"/>
      <c r="B31" s="211"/>
      <c r="C31" s="211"/>
      <c r="D31" s="211"/>
      <c r="E31" s="211"/>
      <c r="F31" s="211"/>
      <c r="G31" s="211"/>
      <c r="H31" s="211"/>
      <c r="I31" s="211"/>
    </row>
    <row r="32" spans="1:10" ht="20.25" x14ac:dyDescent="0.3">
      <c r="A32" s="210"/>
      <c r="B32" s="211"/>
      <c r="C32" s="211"/>
      <c r="D32" s="211"/>
      <c r="E32" s="211"/>
      <c r="F32" s="211"/>
      <c r="G32" s="211"/>
      <c r="H32" s="211"/>
      <c r="I32" s="211"/>
    </row>
    <row r="33" spans="1:9" ht="20.25" x14ac:dyDescent="0.3">
      <c r="A33" s="210"/>
      <c r="B33" s="211"/>
      <c r="C33" s="211"/>
      <c r="D33" s="211"/>
      <c r="E33" s="211"/>
      <c r="F33" s="211"/>
      <c r="G33" s="211"/>
      <c r="H33" s="211"/>
      <c r="I33" s="211"/>
    </row>
    <row r="34" spans="1:9" ht="20.25" x14ac:dyDescent="0.3">
      <c r="A34" s="210"/>
      <c r="B34" s="211"/>
      <c r="C34" s="211"/>
      <c r="D34" s="211"/>
      <c r="E34" s="211"/>
      <c r="F34" s="211"/>
      <c r="G34" s="211"/>
      <c r="H34" s="211"/>
      <c r="I34" s="211"/>
    </row>
    <row r="35" spans="1:9" ht="20.25" x14ac:dyDescent="0.3">
      <c r="A35" s="210"/>
      <c r="B35" s="211"/>
      <c r="C35" s="211"/>
      <c r="D35" s="211"/>
      <c r="E35" s="211"/>
      <c r="F35" s="211"/>
      <c r="G35" s="211"/>
      <c r="H35" s="211"/>
      <c r="I35" s="211"/>
    </row>
    <row r="36" spans="1:9" ht="20.25" x14ac:dyDescent="0.3">
      <c r="A36" s="210"/>
      <c r="B36" s="211"/>
      <c r="C36" s="211"/>
      <c r="D36" s="211"/>
      <c r="E36" s="211"/>
      <c r="F36" s="211"/>
      <c r="G36" s="211"/>
      <c r="H36" s="211"/>
      <c r="I36" s="211"/>
    </row>
    <row r="37" spans="1:9" ht="20.25" x14ac:dyDescent="0.3">
      <c r="A37" s="210"/>
      <c r="B37" s="211"/>
      <c r="C37" s="211"/>
      <c r="D37" s="211"/>
      <c r="E37" s="211"/>
      <c r="F37" s="211"/>
      <c r="G37" s="211"/>
      <c r="H37" s="211"/>
      <c r="I37" s="211"/>
    </row>
    <row r="38" spans="1:9" ht="20.25" x14ac:dyDescent="0.3">
      <c r="A38" s="210"/>
      <c r="B38" s="211"/>
      <c r="C38" s="211"/>
      <c r="D38" s="211"/>
      <c r="E38" s="211"/>
      <c r="F38" s="211"/>
      <c r="G38" s="211"/>
      <c r="H38" s="211"/>
      <c r="I38" s="211"/>
    </row>
    <row r="39" spans="1:9" ht="20.25" x14ac:dyDescent="0.3">
      <c r="A39" s="210"/>
      <c r="B39" s="211"/>
      <c r="C39" s="211"/>
      <c r="D39" s="211"/>
      <c r="E39" s="211"/>
      <c r="F39" s="211"/>
      <c r="G39" s="211"/>
      <c r="H39" s="211"/>
      <c r="I39" s="211"/>
    </row>
    <row r="40" spans="1:9" ht="20.25" x14ac:dyDescent="0.3">
      <c r="A40" s="210"/>
      <c r="B40" s="211"/>
      <c r="C40" s="211"/>
      <c r="D40" s="211"/>
      <c r="E40" s="211"/>
      <c r="F40" s="211"/>
      <c r="G40" s="211"/>
      <c r="H40" s="211"/>
      <c r="I40" s="211"/>
    </row>
    <row r="41" spans="1:9" ht="20.25" x14ac:dyDescent="0.3">
      <c r="A41" s="210"/>
      <c r="B41" s="211"/>
      <c r="C41" s="211"/>
      <c r="D41" s="211"/>
      <c r="E41" s="211"/>
      <c r="F41" s="211"/>
      <c r="G41" s="211"/>
      <c r="H41" s="211"/>
      <c r="I41" s="211"/>
    </row>
    <row r="42" spans="1:9" ht="20.25" x14ac:dyDescent="0.3">
      <c r="A42" s="210"/>
      <c r="B42" s="211"/>
      <c r="C42" s="211"/>
      <c r="D42" s="211"/>
      <c r="E42" s="211"/>
      <c r="F42" s="211"/>
      <c r="G42" s="211"/>
      <c r="H42" s="211"/>
      <c r="I42" s="211"/>
    </row>
    <row r="43" spans="1:9" ht="20.25" x14ac:dyDescent="0.3">
      <c r="A43" s="210"/>
      <c r="B43" s="211"/>
      <c r="C43" s="211"/>
      <c r="D43" s="211"/>
      <c r="E43" s="211"/>
      <c r="F43" s="211"/>
      <c r="G43" s="211"/>
      <c r="H43" s="211"/>
      <c r="I43" s="211"/>
    </row>
    <row r="44" spans="1:9" ht="20.25" x14ac:dyDescent="0.3">
      <c r="A44" s="210"/>
      <c r="B44" s="211"/>
      <c r="C44" s="211"/>
      <c r="D44" s="211"/>
      <c r="E44" s="211"/>
      <c r="F44" s="211"/>
      <c r="G44" s="211"/>
      <c r="H44" s="211"/>
      <c r="I44" s="211"/>
    </row>
    <row r="45" spans="1:9" ht="20.25" x14ac:dyDescent="0.3">
      <c r="A45" s="210"/>
      <c r="B45" s="211"/>
      <c r="C45" s="211"/>
      <c r="D45" s="211"/>
      <c r="E45" s="211"/>
      <c r="F45" s="211"/>
      <c r="G45" s="211"/>
      <c r="H45" s="211"/>
      <c r="I45" s="211"/>
    </row>
    <row r="46" spans="1:9" ht="20.25" x14ac:dyDescent="0.3">
      <c r="A46" s="210"/>
      <c r="B46" s="211"/>
      <c r="C46" s="211"/>
      <c r="D46" s="211"/>
      <c r="E46" s="211"/>
      <c r="F46" s="211"/>
      <c r="G46" s="211"/>
      <c r="H46" s="211"/>
      <c r="I46" s="211"/>
    </row>
    <row r="47" spans="1:9" ht="20.25" x14ac:dyDescent="0.3">
      <c r="A47" s="210"/>
      <c r="B47" s="211"/>
      <c r="C47" s="211"/>
      <c r="D47" s="211"/>
      <c r="E47" s="211"/>
      <c r="F47" s="211"/>
      <c r="G47" s="211"/>
      <c r="H47" s="211"/>
      <c r="I47" s="211"/>
    </row>
    <row r="48" spans="1:9" ht="20.25" x14ac:dyDescent="0.3">
      <c r="A48" s="210"/>
      <c r="B48" s="211"/>
      <c r="C48" s="211"/>
      <c r="D48" s="211"/>
      <c r="E48" s="211"/>
      <c r="F48" s="211"/>
      <c r="G48" s="211"/>
      <c r="H48" s="211"/>
      <c r="I48" s="211"/>
    </row>
    <row r="49" spans="1:9" ht="20.25" x14ac:dyDescent="0.3">
      <c r="A49" s="210"/>
      <c r="B49" s="211"/>
      <c r="C49" s="211"/>
      <c r="D49" s="211"/>
      <c r="E49" s="211"/>
      <c r="F49" s="211"/>
      <c r="G49" s="211"/>
      <c r="H49" s="211"/>
      <c r="I49" s="211"/>
    </row>
    <row r="50" spans="1:9" ht="20.25" x14ac:dyDescent="0.3">
      <c r="A50" s="210"/>
      <c r="B50" s="211"/>
      <c r="C50" s="211"/>
      <c r="D50" s="211"/>
      <c r="E50" s="211"/>
      <c r="F50" s="211"/>
      <c r="G50" s="211"/>
      <c r="H50" s="211"/>
      <c r="I50" s="211"/>
    </row>
    <row r="51" spans="1:9" ht="20.25" x14ac:dyDescent="0.3">
      <c r="A51" s="210"/>
      <c r="B51" s="211"/>
      <c r="C51" s="211"/>
      <c r="D51" s="211"/>
      <c r="E51" s="211"/>
      <c r="F51" s="211"/>
      <c r="G51" s="211"/>
      <c r="H51" s="211"/>
      <c r="I51" s="211"/>
    </row>
    <row r="52" spans="1:9" ht="20.25" x14ac:dyDescent="0.3">
      <c r="A52" s="210"/>
      <c r="B52" s="211"/>
      <c r="C52" s="211"/>
      <c r="D52" s="211"/>
      <c r="E52" s="211"/>
      <c r="F52" s="211"/>
      <c r="G52" s="211"/>
      <c r="H52" s="211"/>
      <c r="I52" s="211"/>
    </row>
    <row r="53" spans="1:9" ht="20.25" x14ac:dyDescent="0.3">
      <c r="A53" s="210"/>
      <c r="B53" s="211"/>
      <c r="C53" s="211"/>
      <c r="D53" s="211"/>
      <c r="E53" s="211"/>
      <c r="F53" s="211"/>
      <c r="G53" s="211"/>
      <c r="H53" s="211"/>
      <c r="I53" s="211"/>
    </row>
    <row r="54" spans="1:9" ht="20.25" x14ac:dyDescent="0.3">
      <c r="A54" s="210"/>
      <c r="B54" s="211"/>
      <c r="C54" s="211"/>
      <c r="D54" s="211"/>
      <c r="E54" s="211"/>
      <c r="F54" s="211"/>
      <c r="G54" s="211"/>
      <c r="H54" s="211"/>
      <c r="I54" s="211"/>
    </row>
    <row r="55" spans="1:9" ht="20.25" x14ac:dyDescent="0.3">
      <c r="A55" s="210"/>
      <c r="B55" s="211"/>
      <c r="C55" s="211"/>
      <c r="D55" s="211"/>
      <c r="E55" s="211"/>
      <c r="F55" s="211"/>
      <c r="G55" s="211"/>
      <c r="H55" s="211"/>
      <c r="I55" s="211"/>
    </row>
    <row r="56" spans="1:9" ht="20.25" x14ac:dyDescent="0.3">
      <c r="A56" s="210"/>
      <c r="B56" s="211"/>
      <c r="C56" s="211"/>
      <c r="D56" s="211"/>
      <c r="E56" s="211"/>
      <c r="F56" s="211"/>
      <c r="G56" s="211"/>
      <c r="H56" s="211"/>
      <c r="I56" s="211"/>
    </row>
    <row r="57" spans="1:9" ht="20.25" x14ac:dyDescent="0.3">
      <c r="A57" s="210"/>
      <c r="B57" s="211"/>
      <c r="C57" s="211"/>
      <c r="D57" s="211"/>
      <c r="E57" s="211"/>
      <c r="F57" s="211"/>
      <c r="G57" s="211"/>
      <c r="H57" s="211"/>
      <c r="I57" s="211"/>
    </row>
    <row r="58" spans="1:9" ht="20.25" x14ac:dyDescent="0.3">
      <c r="A58" s="210"/>
      <c r="B58" s="211"/>
      <c r="C58" s="211"/>
      <c r="D58" s="211"/>
      <c r="E58" s="211"/>
      <c r="F58" s="211"/>
      <c r="G58" s="211"/>
      <c r="H58" s="211"/>
      <c r="I58" s="211"/>
    </row>
    <row r="59" spans="1:9" ht="20.25" x14ac:dyDescent="0.3">
      <c r="A59" s="210"/>
      <c r="B59" s="211"/>
      <c r="C59" s="211"/>
      <c r="D59" s="211"/>
      <c r="E59" s="211"/>
      <c r="F59" s="211"/>
      <c r="G59" s="211"/>
      <c r="H59" s="211"/>
      <c r="I59" s="211"/>
    </row>
    <row r="60" spans="1:9" ht="20.25" x14ac:dyDescent="0.3">
      <c r="A60" s="210"/>
      <c r="B60" s="211"/>
      <c r="C60" s="211"/>
      <c r="D60" s="211"/>
      <c r="E60" s="211"/>
      <c r="F60" s="211"/>
      <c r="G60" s="211"/>
      <c r="H60" s="211"/>
      <c r="I60" s="211"/>
    </row>
    <row r="61" spans="1:9" ht="20.25" x14ac:dyDescent="0.3">
      <c r="A61" s="210"/>
      <c r="B61" s="211"/>
      <c r="C61" s="211"/>
      <c r="D61" s="211"/>
      <c r="E61" s="211"/>
      <c r="F61" s="211"/>
      <c r="G61" s="211"/>
      <c r="H61" s="211"/>
      <c r="I61" s="211"/>
    </row>
    <row r="62" spans="1:9" ht="20.25" x14ac:dyDescent="0.3">
      <c r="A62" s="210"/>
      <c r="B62" s="211"/>
      <c r="C62" s="211"/>
      <c r="D62" s="211"/>
      <c r="E62" s="211"/>
      <c r="F62" s="211"/>
      <c r="G62" s="211"/>
      <c r="H62" s="211"/>
      <c r="I62" s="211"/>
    </row>
    <row r="63" spans="1:9" ht="20.25" x14ac:dyDescent="0.3">
      <c r="A63" s="210"/>
      <c r="B63" s="211"/>
      <c r="C63" s="211"/>
      <c r="D63" s="211"/>
      <c r="E63" s="211"/>
      <c r="F63" s="211"/>
      <c r="G63" s="211"/>
      <c r="H63" s="211"/>
      <c r="I63" s="211"/>
    </row>
    <row r="64" spans="1:9" ht="20.25" x14ac:dyDescent="0.3">
      <c r="A64" s="210"/>
      <c r="B64" s="211"/>
      <c r="C64" s="211"/>
      <c r="D64" s="211"/>
      <c r="E64" s="211"/>
      <c r="F64" s="211"/>
      <c r="G64" s="211"/>
      <c r="H64" s="211"/>
      <c r="I64" s="211"/>
    </row>
    <row r="65" spans="1:9" ht="20.25" x14ac:dyDescent="0.3">
      <c r="A65" s="210"/>
      <c r="B65" s="211"/>
      <c r="C65" s="211"/>
      <c r="D65" s="211"/>
      <c r="E65" s="211"/>
      <c r="F65" s="211"/>
      <c r="G65" s="211"/>
      <c r="H65" s="211"/>
      <c r="I65" s="211"/>
    </row>
    <row r="66" spans="1:9" ht="20.25" x14ac:dyDescent="0.3">
      <c r="A66" s="210"/>
      <c r="B66" s="211"/>
      <c r="C66" s="211"/>
      <c r="D66" s="211"/>
      <c r="E66" s="211"/>
      <c r="F66" s="211"/>
      <c r="G66" s="211"/>
      <c r="H66" s="211"/>
      <c r="I66" s="211"/>
    </row>
    <row r="67" spans="1:9" ht="20.25" x14ac:dyDescent="0.3">
      <c r="A67" s="210"/>
      <c r="B67" s="211"/>
      <c r="C67" s="211"/>
      <c r="D67" s="211"/>
      <c r="E67" s="211"/>
      <c r="F67" s="211"/>
      <c r="G67" s="211"/>
      <c r="H67" s="211"/>
      <c r="I67" s="211"/>
    </row>
    <row r="68" spans="1:9" ht="20.25" x14ac:dyDescent="0.3">
      <c r="A68" s="210"/>
      <c r="B68" s="211"/>
      <c r="C68" s="211"/>
      <c r="D68" s="211"/>
      <c r="E68" s="211"/>
      <c r="F68" s="211"/>
      <c r="G68" s="211"/>
      <c r="H68" s="211"/>
      <c r="I68" s="211"/>
    </row>
    <row r="69" spans="1:9" ht="20.25" x14ac:dyDescent="0.3">
      <c r="A69" s="210"/>
      <c r="B69" s="211"/>
      <c r="C69" s="211"/>
      <c r="D69" s="211"/>
      <c r="E69" s="211"/>
      <c r="F69" s="211"/>
      <c r="G69" s="211"/>
      <c r="H69" s="211"/>
      <c r="I69" s="211"/>
    </row>
  </sheetData>
  <mergeCells count="4">
    <mergeCell ref="A5:I5"/>
    <mergeCell ref="A7:I7"/>
    <mergeCell ref="B10:J10"/>
    <mergeCell ref="H22:J22"/>
  </mergeCells>
  <pageMargins left="0.7" right="0.7" top="0.75" bottom="0.75" header="0.3" footer="0.3"/>
  <pageSetup paperSize="17" scale="95" orientation="portrait" r:id="rId1"/>
  <headerFooter>
    <oddFooter>&amp;L&amp;1#&amp;"Calibri"&amp;11&amp;K000000Classification: 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491"/>
  <sheetViews>
    <sheetView showWhiteSpace="0" topLeftCell="B1" zoomScale="85" zoomScaleNormal="85" zoomScaleSheetLayoutView="70" zoomScalePageLayoutView="55" workbookViewId="0">
      <selection activeCell="C5" sqref="C5"/>
    </sheetView>
  </sheetViews>
  <sheetFormatPr defaultRowHeight="15" outlineLevelCol="1" x14ac:dyDescent="0.25"/>
  <cols>
    <col min="1" max="1" width="0.7109375" hidden="1" customWidth="1"/>
    <col min="2" max="2" width="8" customWidth="1"/>
    <col min="3" max="3" width="55" style="200" customWidth="1"/>
    <col min="4" max="4" width="15.42578125" style="395" customWidth="1"/>
    <col min="5" max="5" width="14.7109375" style="188" customWidth="1" outlineLevel="1"/>
    <col min="6" max="6" width="15.28515625" customWidth="1" outlineLevel="1"/>
    <col min="7" max="7" width="11.28515625" customWidth="1" outlineLevel="1"/>
    <col min="8" max="8" width="14.85546875" style="189" customWidth="1"/>
    <col min="9" max="9" width="13.28515625" style="190" customWidth="1" outlineLevel="1"/>
    <col min="10" max="11" width="13.28515625" style="189" customWidth="1" outlineLevel="1"/>
    <col min="12" max="12" width="15.28515625" style="189" customWidth="1"/>
    <col min="13" max="13" width="13.28515625" style="190" customWidth="1" outlineLevel="1"/>
    <col min="14" max="14" width="13.28515625" style="429" customWidth="1" outlineLevel="1"/>
    <col min="15" max="15" width="13.28515625" style="246" customWidth="1" outlineLevel="1"/>
    <col min="16" max="16" width="16" style="189" customWidth="1"/>
    <col min="17" max="17" width="13.28515625" style="190" customWidth="1" outlineLevel="1"/>
    <col min="18" max="18" width="13.28515625" style="189" customWidth="1" outlineLevel="1"/>
    <col min="19" max="19" width="13.28515625" style="246" customWidth="1" outlineLevel="1"/>
    <col min="20" max="20" width="15.7109375" style="189" customWidth="1"/>
    <col min="21" max="21" width="13.28515625" style="238" customWidth="1" outlineLevel="1"/>
    <col min="22" max="22" width="13.28515625" style="189" customWidth="1" outlineLevel="1"/>
    <col min="23" max="23" width="13.28515625" style="246" customWidth="1" outlineLevel="1"/>
    <col min="24" max="24" width="13.7109375" style="189" customWidth="1"/>
    <col min="25" max="25" width="13.28515625" style="251" customWidth="1" outlineLevel="1"/>
    <col min="26" max="26" width="13.28515625" customWidth="1" outlineLevel="1"/>
    <col min="27" max="27" width="13.28515625" style="249" customWidth="1" outlineLevel="1"/>
    <col min="28" max="28" width="14.5703125" customWidth="1"/>
    <col min="29" max="29" width="11.28515625" style="225" hidden="1" customWidth="1"/>
    <col min="30" max="30" width="18.7109375" hidden="1" customWidth="1"/>
    <col min="31" max="31" width="12.7109375" customWidth="1"/>
  </cols>
  <sheetData>
    <row r="1" spans="1:30" x14ac:dyDescent="0.25">
      <c r="A1" s="194"/>
      <c r="B1" s="252"/>
      <c r="C1" s="197" t="s">
        <v>611</v>
      </c>
      <c r="D1" s="390"/>
      <c r="E1" s="637" t="s">
        <v>612</v>
      </c>
      <c r="F1" s="638"/>
      <c r="G1" s="638"/>
      <c r="H1" s="639"/>
      <c r="I1" s="637" t="s">
        <v>613</v>
      </c>
      <c r="J1" s="638"/>
      <c r="K1" s="638"/>
      <c r="L1" s="639"/>
      <c r="M1" s="637" t="s">
        <v>614</v>
      </c>
      <c r="N1" s="638"/>
      <c r="O1" s="638"/>
      <c r="P1" s="639"/>
      <c r="Q1" s="638" t="s">
        <v>615</v>
      </c>
      <c r="R1" s="638"/>
      <c r="S1" s="638"/>
      <c r="T1" s="639"/>
      <c r="U1" s="637" t="s">
        <v>616</v>
      </c>
      <c r="V1" s="638"/>
      <c r="W1" s="638"/>
      <c r="X1" s="638"/>
      <c r="Y1" s="637" t="s">
        <v>617</v>
      </c>
      <c r="Z1" s="638"/>
      <c r="AA1" s="638"/>
      <c r="AB1" s="639"/>
    </row>
    <row r="2" spans="1:30" x14ac:dyDescent="0.25">
      <c r="A2" s="195"/>
      <c r="B2" s="253"/>
      <c r="C2" s="198" t="s">
        <v>855</v>
      </c>
      <c r="D2" s="391"/>
      <c r="E2" s="640"/>
      <c r="F2" s="641"/>
      <c r="G2" s="641"/>
      <c r="H2" s="642"/>
      <c r="I2" s="640"/>
      <c r="J2" s="641"/>
      <c r="K2" s="641"/>
      <c r="L2" s="642"/>
      <c r="M2" s="640"/>
      <c r="N2" s="641"/>
      <c r="O2" s="641"/>
      <c r="P2" s="642"/>
      <c r="Q2" s="641"/>
      <c r="R2" s="641"/>
      <c r="S2" s="641"/>
      <c r="T2" s="642"/>
      <c r="U2" s="640"/>
      <c r="V2" s="641"/>
      <c r="W2" s="641"/>
      <c r="X2" s="641"/>
      <c r="Y2" s="640"/>
      <c r="Z2" s="641"/>
      <c r="AA2" s="641"/>
      <c r="AB2" s="642"/>
    </row>
    <row r="3" spans="1:30" x14ac:dyDescent="0.25">
      <c r="A3" s="195"/>
      <c r="B3" s="253"/>
      <c r="C3" s="198" t="s">
        <v>935</v>
      </c>
      <c r="D3" s="391"/>
      <c r="E3" s="643"/>
      <c r="F3" s="644"/>
      <c r="G3" s="644"/>
      <c r="H3" s="645"/>
      <c r="I3" s="643"/>
      <c r="J3" s="644"/>
      <c r="K3" s="644"/>
      <c r="L3" s="645"/>
      <c r="M3" s="643"/>
      <c r="N3" s="644"/>
      <c r="O3" s="644"/>
      <c r="P3" s="645"/>
      <c r="Q3" s="644"/>
      <c r="R3" s="644"/>
      <c r="S3" s="644"/>
      <c r="T3" s="645"/>
      <c r="U3" s="643"/>
      <c r="V3" s="644"/>
      <c r="W3" s="644"/>
      <c r="X3" s="644"/>
      <c r="Y3" s="643"/>
      <c r="Z3" s="644"/>
      <c r="AA3" s="644"/>
      <c r="AB3" s="645"/>
    </row>
    <row r="4" spans="1:30" s="4" customFormat="1" ht="30" customHeight="1" x14ac:dyDescent="0.25">
      <c r="A4" s="196"/>
      <c r="B4" s="254" t="s">
        <v>414</v>
      </c>
      <c r="C4" s="199" t="s">
        <v>2</v>
      </c>
      <c r="D4" s="392" t="s">
        <v>416</v>
      </c>
      <c r="E4" s="192" t="s">
        <v>854</v>
      </c>
      <c r="F4" s="8" t="s">
        <v>415</v>
      </c>
      <c r="G4" s="9" t="s">
        <v>1</v>
      </c>
      <c r="H4" s="219" t="s">
        <v>417</v>
      </c>
      <c r="I4" s="192" t="s">
        <v>625</v>
      </c>
      <c r="J4" s="220" t="s">
        <v>415</v>
      </c>
      <c r="K4" s="221" t="s">
        <v>1</v>
      </c>
      <c r="L4" s="219" t="s">
        <v>417</v>
      </c>
      <c r="M4" s="192" t="s">
        <v>625</v>
      </c>
      <c r="N4" s="427" t="s">
        <v>415</v>
      </c>
      <c r="O4" s="244" t="s">
        <v>1</v>
      </c>
      <c r="P4" s="219" t="s">
        <v>417</v>
      </c>
      <c r="Q4" s="193" t="s">
        <v>625</v>
      </c>
      <c r="R4" s="220" t="s">
        <v>415</v>
      </c>
      <c r="S4" s="244" t="s">
        <v>1</v>
      </c>
      <c r="T4" s="219" t="s">
        <v>417</v>
      </c>
      <c r="U4" s="235" t="s">
        <v>625</v>
      </c>
      <c r="V4" s="220" t="s">
        <v>415</v>
      </c>
      <c r="W4" s="244" t="s">
        <v>1</v>
      </c>
      <c r="X4" s="191" t="s">
        <v>417</v>
      </c>
      <c r="Y4" s="235" t="s">
        <v>625</v>
      </c>
      <c r="Z4" s="220" t="s">
        <v>415</v>
      </c>
      <c r="AA4" s="244" t="s">
        <v>1</v>
      </c>
      <c r="AB4" s="219" t="s">
        <v>417</v>
      </c>
      <c r="AC4" s="4" t="s">
        <v>892</v>
      </c>
      <c r="AD4" s="4" t="s">
        <v>891</v>
      </c>
    </row>
    <row r="5" spans="1:30" s="218" customFormat="1" ht="15" customHeight="1" x14ac:dyDescent="0.25">
      <c r="A5" s="195"/>
      <c r="B5" s="383" t="s">
        <v>126</v>
      </c>
      <c r="C5" s="402" t="s">
        <v>79</v>
      </c>
      <c r="D5" s="394" t="s">
        <v>653</v>
      </c>
      <c r="E5" s="386">
        <v>3</v>
      </c>
      <c r="F5" s="367">
        <v>3167372.24</v>
      </c>
      <c r="G5" s="366">
        <v>316024</v>
      </c>
      <c r="H5" s="387">
        <v>10.02</v>
      </c>
      <c r="I5" s="377"/>
      <c r="J5" s="378"/>
      <c r="K5" s="377"/>
      <c r="L5" s="401"/>
      <c r="M5" s="230"/>
      <c r="N5" s="424"/>
      <c r="O5" s="247"/>
      <c r="P5" s="226"/>
      <c r="Q5" s="232"/>
      <c r="R5" s="240"/>
      <c r="S5" s="245"/>
      <c r="T5" s="227"/>
      <c r="U5" s="236"/>
      <c r="V5" s="240"/>
      <c r="W5" s="245"/>
      <c r="X5" s="228"/>
      <c r="Y5" s="358"/>
      <c r="Z5" s="239"/>
      <c r="AA5" s="247"/>
      <c r="AB5" s="226"/>
      <c r="AC5" s="403"/>
    </row>
    <row r="6" spans="1:30" s="218" customFormat="1" ht="16.899999999999999" customHeight="1" x14ac:dyDescent="0.25">
      <c r="A6" s="195"/>
      <c r="B6" s="383" t="s">
        <v>80</v>
      </c>
      <c r="C6" s="404" t="s">
        <v>79</v>
      </c>
      <c r="D6" s="394" t="s">
        <v>657</v>
      </c>
      <c r="E6" s="386">
        <v>2</v>
      </c>
      <c r="F6" s="367">
        <v>801460</v>
      </c>
      <c r="G6" s="366">
        <v>97000</v>
      </c>
      <c r="H6" s="387">
        <v>8.26</v>
      </c>
      <c r="I6" s="377">
        <v>1</v>
      </c>
      <c r="J6" s="378">
        <v>464760</v>
      </c>
      <c r="K6" s="377">
        <v>62000</v>
      </c>
      <c r="L6" s="401">
        <v>7.5</v>
      </c>
      <c r="M6" s="230"/>
      <c r="N6" s="424"/>
      <c r="O6" s="247"/>
      <c r="P6" s="226"/>
      <c r="Q6" s="232"/>
      <c r="R6" s="240"/>
      <c r="S6" s="245"/>
      <c r="T6" s="227"/>
      <c r="U6" s="236"/>
      <c r="V6" s="240"/>
      <c r="W6" s="245"/>
      <c r="X6" s="228"/>
      <c r="Y6" s="358"/>
      <c r="Z6" s="239"/>
      <c r="AA6" s="247"/>
      <c r="AB6" s="226"/>
      <c r="AC6" s="403"/>
    </row>
    <row r="7" spans="1:30" s="218" customFormat="1" ht="15" customHeight="1" x14ac:dyDescent="0.25">
      <c r="A7" s="195"/>
      <c r="B7" s="383" t="s">
        <v>654</v>
      </c>
      <c r="C7" s="404" t="s">
        <v>655</v>
      </c>
      <c r="D7" s="394" t="s">
        <v>653</v>
      </c>
      <c r="E7" s="386">
        <v>34</v>
      </c>
      <c r="F7" s="367">
        <v>6262153.9000000004</v>
      </c>
      <c r="G7" s="366">
        <v>3256321</v>
      </c>
      <c r="H7" s="387">
        <v>1.92</v>
      </c>
      <c r="I7" s="377">
        <v>6</v>
      </c>
      <c r="J7" s="378">
        <v>643757.5</v>
      </c>
      <c r="K7" s="377">
        <v>306420</v>
      </c>
      <c r="L7" s="401">
        <v>2.1</v>
      </c>
      <c r="M7" s="230">
        <v>7</v>
      </c>
      <c r="N7" s="424">
        <v>1346032.4</v>
      </c>
      <c r="O7" s="247">
        <v>524389</v>
      </c>
      <c r="P7" s="226">
        <v>2.57</v>
      </c>
      <c r="Q7" s="232">
        <v>9</v>
      </c>
      <c r="R7" s="240">
        <v>2557099.5</v>
      </c>
      <c r="S7" s="245">
        <v>1314072</v>
      </c>
      <c r="T7" s="227">
        <v>1.95</v>
      </c>
      <c r="U7" s="236">
        <v>9</v>
      </c>
      <c r="V7" s="240">
        <v>1223704.5</v>
      </c>
      <c r="W7" s="245">
        <v>669880</v>
      </c>
      <c r="X7" s="228">
        <v>1.83</v>
      </c>
      <c r="Y7" s="358">
        <v>2</v>
      </c>
      <c r="Z7" s="239">
        <v>241560</v>
      </c>
      <c r="AA7" s="247">
        <v>241560</v>
      </c>
      <c r="AB7" s="226">
        <v>1</v>
      </c>
      <c r="AC7" s="403"/>
    </row>
    <row r="8" spans="1:30" s="218" customFormat="1" x14ac:dyDescent="0.25">
      <c r="A8" s="195"/>
      <c r="B8" s="383" t="s">
        <v>127</v>
      </c>
      <c r="C8" s="402" t="s">
        <v>125</v>
      </c>
      <c r="D8" s="394" t="s">
        <v>653</v>
      </c>
      <c r="E8" s="386">
        <v>15</v>
      </c>
      <c r="F8" s="367">
        <v>2399818.9899999998</v>
      </c>
      <c r="G8" s="366">
        <v>801146</v>
      </c>
      <c r="H8" s="387">
        <v>3</v>
      </c>
      <c r="I8" s="377">
        <v>8</v>
      </c>
      <c r="J8" s="378">
        <v>475288.97000000003</v>
      </c>
      <c r="K8" s="377">
        <v>406287</v>
      </c>
      <c r="L8" s="401">
        <v>1.17</v>
      </c>
      <c r="M8" s="230">
        <v>2</v>
      </c>
      <c r="N8" s="424">
        <v>494472</v>
      </c>
      <c r="O8" s="247">
        <v>81108</v>
      </c>
      <c r="P8" s="226">
        <v>6.1</v>
      </c>
      <c r="Q8" s="232">
        <v>2</v>
      </c>
      <c r="R8" s="240">
        <v>86089</v>
      </c>
      <c r="S8" s="245">
        <v>114700</v>
      </c>
      <c r="T8" s="227">
        <v>0.75</v>
      </c>
      <c r="U8" s="236">
        <v>3</v>
      </c>
      <c r="V8" s="240">
        <v>1343969.02</v>
      </c>
      <c r="W8" s="245">
        <v>199051</v>
      </c>
      <c r="X8" s="228">
        <v>6.75</v>
      </c>
      <c r="Y8" s="358"/>
      <c r="Z8" s="239"/>
      <c r="AA8" s="247"/>
      <c r="AB8" s="226"/>
      <c r="AC8" s="403"/>
    </row>
    <row r="9" spans="1:30" s="218" customFormat="1" x14ac:dyDescent="0.25">
      <c r="A9" s="195"/>
      <c r="B9" s="383" t="s">
        <v>24</v>
      </c>
      <c r="C9" s="402" t="s">
        <v>23</v>
      </c>
      <c r="D9" s="394" t="s">
        <v>657</v>
      </c>
      <c r="E9" s="386">
        <v>29</v>
      </c>
      <c r="F9" s="367">
        <v>1554938.7899999998</v>
      </c>
      <c r="G9" s="366">
        <v>69909</v>
      </c>
      <c r="H9" s="387">
        <v>22.24</v>
      </c>
      <c r="I9" s="377">
        <v>7</v>
      </c>
      <c r="J9" s="378">
        <v>268570.5</v>
      </c>
      <c r="K9" s="377">
        <v>11430</v>
      </c>
      <c r="L9" s="401">
        <v>23.5</v>
      </c>
      <c r="M9" s="231">
        <v>3</v>
      </c>
      <c r="N9" s="425">
        <v>52730.79</v>
      </c>
      <c r="O9" s="245">
        <v>2489</v>
      </c>
      <c r="P9" s="227">
        <v>21.19</v>
      </c>
      <c r="Q9" s="233">
        <v>9</v>
      </c>
      <c r="R9" s="240">
        <v>539245.69999999995</v>
      </c>
      <c r="S9" s="245">
        <v>22900</v>
      </c>
      <c r="T9" s="227">
        <v>23.55</v>
      </c>
      <c r="U9" s="237">
        <v>8</v>
      </c>
      <c r="V9" s="240">
        <v>682463.8</v>
      </c>
      <c r="W9" s="245">
        <v>32880</v>
      </c>
      <c r="X9" s="228">
        <v>20.76</v>
      </c>
      <c r="Y9" s="358">
        <v>2</v>
      </c>
      <c r="Z9" s="239">
        <v>11928</v>
      </c>
      <c r="AA9" s="247">
        <v>210</v>
      </c>
      <c r="AB9" s="226">
        <v>56.8</v>
      </c>
      <c r="AC9" s="403"/>
    </row>
    <row r="10" spans="1:30" s="218" customFormat="1" x14ac:dyDescent="0.25">
      <c r="A10" s="195"/>
      <c r="B10" s="383" t="s">
        <v>27</v>
      </c>
      <c r="C10" s="402" t="s">
        <v>656</v>
      </c>
      <c r="D10" s="394" t="s">
        <v>653</v>
      </c>
      <c r="E10" s="386">
        <v>29</v>
      </c>
      <c r="F10" s="367">
        <v>3305580.4699999997</v>
      </c>
      <c r="G10" s="366">
        <v>114015</v>
      </c>
      <c r="H10" s="387">
        <v>28.99</v>
      </c>
      <c r="I10" s="377">
        <v>6</v>
      </c>
      <c r="J10" s="378">
        <v>242386</v>
      </c>
      <c r="K10" s="377">
        <v>9340</v>
      </c>
      <c r="L10" s="401">
        <v>25.95</v>
      </c>
      <c r="M10" s="231">
        <v>2</v>
      </c>
      <c r="N10" s="425">
        <v>185685.16999999998</v>
      </c>
      <c r="O10" s="245">
        <v>12155</v>
      </c>
      <c r="P10" s="227">
        <v>15.28</v>
      </c>
      <c r="Q10" s="233">
        <v>12</v>
      </c>
      <c r="R10" s="240">
        <v>1235531.8999999999</v>
      </c>
      <c r="S10" s="245">
        <v>39670</v>
      </c>
      <c r="T10" s="227">
        <v>31.15</v>
      </c>
      <c r="U10" s="237">
        <v>7</v>
      </c>
      <c r="V10" s="240">
        <v>1629139</v>
      </c>
      <c r="W10" s="245">
        <v>52640</v>
      </c>
      <c r="X10" s="228">
        <v>30.95</v>
      </c>
      <c r="Y10" s="358">
        <v>2</v>
      </c>
      <c r="Z10" s="239">
        <v>12838.4</v>
      </c>
      <c r="AA10" s="247">
        <v>210</v>
      </c>
      <c r="AB10" s="226">
        <v>61.14</v>
      </c>
      <c r="AC10" s="403"/>
    </row>
    <row r="11" spans="1:30" s="218" customFormat="1" x14ac:dyDescent="0.25">
      <c r="A11" s="195"/>
      <c r="B11" s="383" t="s">
        <v>98</v>
      </c>
      <c r="C11" s="402" t="s">
        <v>656</v>
      </c>
      <c r="D11" s="394" t="s">
        <v>653</v>
      </c>
      <c r="E11" s="386">
        <v>21</v>
      </c>
      <c r="F11" s="367">
        <v>1451054.9</v>
      </c>
      <c r="G11" s="366">
        <v>45820</v>
      </c>
      <c r="H11" s="387">
        <v>31.67</v>
      </c>
      <c r="I11" s="377">
        <v>2</v>
      </c>
      <c r="J11" s="378">
        <v>135211.70000000001</v>
      </c>
      <c r="K11" s="377">
        <v>4490</v>
      </c>
      <c r="L11" s="401">
        <v>30.11</v>
      </c>
      <c r="M11" s="231">
        <v>2</v>
      </c>
      <c r="N11" s="425">
        <v>59257.2</v>
      </c>
      <c r="O11" s="245">
        <v>1440</v>
      </c>
      <c r="P11" s="227">
        <v>41.15</v>
      </c>
      <c r="Q11" s="233">
        <v>7</v>
      </c>
      <c r="R11" s="240">
        <v>544642</v>
      </c>
      <c r="S11" s="245">
        <v>17120</v>
      </c>
      <c r="T11" s="227">
        <v>31.81</v>
      </c>
      <c r="U11" s="237">
        <v>8</v>
      </c>
      <c r="V11" s="240">
        <v>699105.6</v>
      </c>
      <c r="W11" s="245">
        <v>22560</v>
      </c>
      <c r="X11" s="228">
        <v>30.99</v>
      </c>
      <c r="Y11" s="358">
        <v>2</v>
      </c>
      <c r="Z11" s="239">
        <v>12838.4</v>
      </c>
      <c r="AA11" s="247">
        <v>210</v>
      </c>
      <c r="AB11" s="226">
        <v>61.14</v>
      </c>
      <c r="AC11" s="403"/>
    </row>
    <row r="12" spans="1:30" s="218" customFormat="1" x14ac:dyDescent="0.25">
      <c r="A12" s="195"/>
      <c r="B12" s="383" t="s">
        <v>26</v>
      </c>
      <c r="C12" s="402" t="s">
        <v>25</v>
      </c>
      <c r="D12" s="394" t="s">
        <v>658</v>
      </c>
      <c r="E12" s="386">
        <v>22</v>
      </c>
      <c r="F12" s="367">
        <v>2007154.3</v>
      </c>
      <c r="G12" s="366">
        <v>993302</v>
      </c>
      <c r="H12" s="387">
        <v>2.02</v>
      </c>
      <c r="I12" s="377">
        <v>5</v>
      </c>
      <c r="J12" s="378">
        <v>470588.4</v>
      </c>
      <c r="K12" s="377">
        <v>246760</v>
      </c>
      <c r="L12" s="401">
        <v>1.91</v>
      </c>
      <c r="M12" s="231">
        <v>3</v>
      </c>
      <c r="N12" s="425">
        <v>9491.7999999999993</v>
      </c>
      <c r="O12" s="245">
        <v>8702</v>
      </c>
      <c r="P12" s="227">
        <v>1.0900000000000001</v>
      </c>
      <c r="Q12" s="233">
        <v>12</v>
      </c>
      <c r="R12" s="240">
        <v>1077302.1000000001</v>
      </c>
      <c r="S12" s="245">
        <v>647340</v>
      </c>
      <c r="T12" s="227">
        <v>1.66</v>
      </c>
      <c r="U12" s="237">
        <v>2</v>
      </c>
      <c r="V12" s="240">
        <v>449772</v>
      </c>
      <c r="W12" s="245">
        <v>90500</v>
      </c>
      <c r="X12" s="228">
        <v>4.97</v>
      </c>
      <c r="Y12" s="250"/>
      <c r="Z12" s="239"/>
      <c r="AA12" s="247"/>
      <c r="AB12" s="226"/>
      <c r="AC12" s="403"/>
    </row>
    <row r="13" spans="1:30" s="218" customFormat="1" x14ac:dyDescent="0.25">
      <c r="A13" s="217"/>
      <c r="B13" s="383" t="s">
        <v>128</v>
      </c>
      <c r="C13" s="402" t="s">
        <v>129</v>
      </c>
      <c r="D13" s="394" t="s">
        <v>658</v>
      </c>
      <c r="E13" s="386">
        <v>6</v>
      </c>
      <c r="F13" s="367">
        <v>254709.5</v>
      </c>
      <c r="G13" s="366">
        <v>146055</v>
      </c>
      <c r="H13" s="387">
        <v>1.74</v>
      </c>
      <c r="I13" s="377">
        <v>2</v>
      </c>
      <c r="J13" s="378">
        <v>182820</v>
      </c>
      <c r="K13" s="377">
        <v>114170</v>
      </c>
      <c r="L13" s="401">
        <v>1.6</v>
      </c>
      <c r="M13" s="231">
        <v>1</v>
      </c>
      <c r="N13" s="425">
        <v>6517.5</v>
      </c>
      <c r="O13" s="245">
        <v>13035</v>
      </c>
      <c r="P13" s="227">
        <v>0.5</v>
      </c>
      <c r="Q13" s="233">
        <v>3</v>
      </c>
      <c r="R13" s="240">
        <v>65372</v>
      </c>
      <c r="S13" s="245">
        <v>18850</v>
      </c>
      <c r="T13" s="227">
        <v>3.47</v>
      </c>
      <c r="U13" s="237"/>
      <c r="V13" s="240"/>
      <c r="W13" s="245"/>
      <c r="X13" s="228"/>
      <c r="Y13" s="250"/>
      <c r="Z13" s="239"/>
      <c r="AA13" s="247"/>
      <c r="AB13" s="226"/>
      <c r="AC13" s="403"/>
    </row>
    <row r="14" spans="1:30" s="218" customFormat="1" x14ac:dyDescent="0.25">
      <c r="A14" s="195"/>
      <c r="B14" s="383" t="s">
        <v>130</v>
      </c>
      <c r="C14" s="402" t="s">
        <v>131</v>
      </c>
      <c r="D14" s="394" t="s">
        <v>658</v>
      </c>
      <c r="E14" s="386">
        <v>1</v>
      </c>
      <c r="F14" s="367">
        <v>139026</v>
      </c>
      <c r="G14" s="366">
        <v>49300</v>
      </c>
      <c r="H14" s="387">
        <v>2.82</v>
      </c>
      <c r="I14" s="377">
        <v>1</v>
      </c>
      <c r="J14" s="378">
        <v>139026</v>
      </c>
      <c r="K14" s="377">
        <v>49300</v>
      </c>
      <c r="L14" s="401">
        <v>2.82</v>
      </c>
      <c r="M14" s="231"/>
      <c r="N14" s="425"/>
      <c r="O14" s="245"/>
      <c r="P14" s="227"/>
      <c r="Q14" s="233"/>
      <c r="R14" s="240"/>
      <c r="S14" s="245"/>
      <c r="T14" s="227"/>
      <c r="U14" s="237"/>
      <c r="V14" s="240"/>
      <c r="W14" s="245"/>
      <c r="X14" s="228"/>
      <c r="Y14" s="250"/>
      <c r="Z14" s="239"/>
      <c r="AA14" s="247"/>
      <c r="AB14" s="226"/>
      <c r="AC14" s="403"/>
    </row>
    <row r="15" spans="1:30" s="218" customFormat="1" x14ac:dyDescent="0.25">
      <c r="A15" s="195"/>
      <c r="B15" s="383" t="s">
        <v>132</v>
      </c>
      <c r="C15" s="404" t="s">
        <v>659</v>
      </c>
      <c r="D15" s="394" t="s">
        <v>653</v>
      </c>
      <c r="E15" s="386">
        <v>2</v>
      </c>
      <c r="F15" s="367">
        <v>1310083.5</v>
      </c>
      <c r="G15" s="366">
        <v>38250</v>
      </c>
      <c r="H15" s="387">
        <v>34.25</v>
      </c>
      <c r="I15" s="377"/>
      <c r="J15" s="378"/>
      <c r="K15" s="377"/>
      <c r="L15" s="401"/>
      <c r="M15" s="231"/>
      <c r="N15" s="425"/>
      <c r="O15" s="245"/>
      <c r="P15" s="227"/>
      <c r="Q15" s="233">
        <v>1</v>
      </c>
      <c r="R15" s="240">
        <v>1172283.5</v>
      </c>
      <c r="S15" s="245">
        <v>33050</v>
      </c>
      <c r="T15" s="227">
        <v>35.47</v>
      </c>
      <c r="U15" s="237">
        <v>1</v>
      </c>
      <c r="V15" s="240">
        <v>137800</v>
      </c>
      <c r="W15" s="245">
        <v>5200</v>
      </c>
      <c r="X15" s="228">
        <v>26.5</v>
      </c>
      <c r="Y15" s="250"/>
      <c r="Z15" s="239"/>
      <c r="AA15" s="247"/>
      <c r="AB15" s="226"/>
      <c r="AC15" s="403"/>
    </row>
    <row r="16" spans="1:30" s="218" customFormat="1" x14ac:dyDescent="0.25">
      <c r="A16" s="195"/>
      <c r="B16" s="379" t="s">
        <v>28</v>
      </c>
      <c r="C16" s="380" t="s">
        <v>659</v>
      </c>
      <c r="D16" s="393" t="s">
        <v>653</v>
      </c>
      <c r="E16" s="388">
        <v>29</v>
      </c>
      <c r="F16" s="382">
        <v>17675146.32</v>
      </c>
      <c r="G16" s="381">
        <v>791357</v>
      </c>
      <c r="H16" s="389">
        <v>22.34</v>
      </c>
      <c r="I16" s="421">
        <v>10</v>
      </c>
      <c r="J16" s="422">
        <v>3930384.82</v>
      </c>
      <c r="K16" s="421">
        <v>167887</v>
      </c>
      <c r="L16" s="423">
        <v>23.41</v>
      </c>
      <c r="M16" s="350">
        <v>5</v>
      </c>
      <c r="N16" s="426">
        <v>400681.2</v>
      </c>
      <c r="O16" s="351">
        <v>19210</v>
      </c>
      <c r="P16" s="352">
        <v>20.86</v>
      </c>
      <c r="Q16" s="353">
        <v>11</v>
      </c>
      <c r="R16" s="222">
        <v>10535982.100000001</v>
      </c>
      <c r="S16" s="351">
        <v>493430</v>
      </c>
      <c r="T16" s="352">
        <v>21.35</v>
      </c>
      <c r="U16" s="354">
        <v>3</v>
      </c>
      <c r="V16" s="222">
        <v>2808098.2</v>
      </c>
      <c r="W16" s="351">
        <v>110830</v>
      </c>
      <c r="X16" s="349">
        <v>25.34</v>
      </c>
      <c r="Y16" s="355"/>
      <c r="Z16" s="347"/>
      <c r="AA16" s="356"/>
      <c r="AB16" s="348"/>
      <c r="AC16" s="403"/>
    </row>
    <row r="17" spans="1:29" s="218" customFormat="1" x14ac:dyDescent="0.25">
      <c r="A17" s="201"/>
      <c r="B17" s="383" t="s">
        <v>899</v>
      </c>
      <c r="C17" s="402" t="s">
        <v>659</v>
      </c>
      <c r="D17" s="394" t="s">
        <v>653</v>
      </c>
      <c r="E17" s="386">
        <v>1</v>
      </c>
      <c r="F17" s="367">
        <v>22585</v>
      </c>
      <c r="G17" s="366">
        <v>500</v>
      </c>
      <c r="H17" s="387">
        <v>45.17</v>
      </c>
      <c r="I17" s="377">
        <v>1</v>
      </c>
      <c r="J17" s="378">
        <v>22585</v>
      </c>
      <c r="K17" s="377">
        <v>500</v>
      </c>
      <c r="L17" s="401">
        <v>45.17</v>
      </c>
      <c r="M17" s="231"/>
      <c r="N17" s="425"/>
      <c r="O17" s="245"/>
      <c r="P17" s="227"/>
      <c r="Q17" s="233"/>
      <c r="R17" s="240"/>
      <c r="S17" s="245"/>
      <c r="T17" s="227"/>
      <c r="U17" s="237"/>
      <c r="V17" s="240"/>
      <c r="W17" s="245"/>
      <c r="X17" s="228"/>
      <c r="Y17" s="250"/>
      <c r="Z17" s="239"/>
      <c r="AA17" s="247"/>
      <c r="AB17" s="226"/>
      <c r="AC17" s="403"/>
    </row>
    <row r="18" spans="1:29" s="218" customFormat="1" x14ac:dyDescent="0.25">
      <c r="A18" s="195"/>
      <c r="B18" s="383" t="s">
        <v>644</v>
      </c>
      <c r="C18" s="402" t="s">
        <v>645</v>
      </c>
      <c r="D18" s="394" t="s">
        <v>658</v>
      </c>
      <c r="E18" s="386">
        <v>1</v>
      </c>
      <c r="F18" s="367">
        <v>12144</v>
      </c>
      <c r="G18" s="366">
        <v>2200</v>
      </c>
      <c r="H18" s="387">
        <v>5.52</v>
      </c>
      <c r="I18" s="377">
        <v>1</v>
      </c>
      <c r="J18" s="378">
        <v>12144</v>
      </c>
      <c r="K18" s="377">
        <v>2200</v>
      </c>
      <c r="L18" s="401">
        <v>5.52</v>
      </c>
      <c r="M18" s="231"/>
      <c r="N18" s="425"/>
      <c r="O18" s="245"/>
      <c r="P18" s="227"/>
      <c r="Q18" s="233"/>
      <c r="R18" s="240"/>
      <c r="S18" s="245"/>
      <c r="T18" s="227"/>
      <c r="U18" s="237"/>
      <c r="V18" s="240"/>
      <c r="W18" s="245"/>
      <c r="X18" s="228"/>
      <c r="Y18" s="250"/>
      <c r="Z18" s="239"/>
      <c r="AA18" s="247"/>
      <c r="AB18" s="226"/>
      <c r="AC18" s="403"/>
    </row>
    <row r="19" spans="1:29" s="218" customFormat="1" x14ac:dyDescent="0.25">
      <c r="A19" s="195"/>
      <c r="B19" s="383" t="s">
        <v>134</v>
      </c>
      <c r="C19" s="402" t="s">
        <v>135</v>
      </c>
      <c r="D19" s="394" t="s">
        <v>657</v>
      </c>
      <c r="E19" s="386">
        <v>6</v>
      </c>
      <c r="F19" s="367">
        <v>65973.350000000006</v>
      </c>
      <c r="G19" s="366">
        <v>11595</v>
      </c>
      <c r="H19" s="387">
        <v>5.69</v>
      </c>
      <c r="I19" s="377">
        <v>1</v>
      </c>
      <c r="J19" s="378">
        <v>30438</v>
      </c>
      <c r="K19" s="377">
        <v>9600</v>
      </c>
      <c r="L19" s="401">
        <v>3.17</v>
      </c>
      <c r="M19" s="231">
        <v>3</v>
      </c>
      <c r="N19" s="425">
        <v>13459.050000000001</v>
      </c>
      <c r="O19" s="245">
        <v>885</v>
      </c>
      <c r="P19" s="227">
        <v>15.21</v>
      </c>
      <c r="Q19" s="233">
        <v>2</v>
      </c>
      <c r="R19" s="240">
        <v>22076.3</v>
      </c>
      <c r="S19" s="245">
        <v>1110</v>
      </c>
      <c r="T19" s="227">
        <v>19.89</v>
      </c>
      <c r="U19" s="237"/>
      <c r="V19" s="240"/>
      <c r="W19" s="245"/>
      <c r="X19" s="228"/>
      <c r="Y19" s="250"/>
      <c r="Z19" s="239"/>
      <c r="AA19" s="247"/>
      <c r="AB19" s="226"/>
      <c r="AC19" s="403"/>
    </row>
    <row r="20" spans="1:29" s="218" customFormat="1" x14ac:dyDescent="0.25">
      <c r="A20" s="195"/>
      <c r="B20" s="383" t="s">
        <v>136</v>
      </c>
      <c r="C20" s="402" t="s">
        <v>137</v>
      </c>
      <c r="D20" s="394" t="s">
        <v>657</v>
      </c>
      <c r="E20" s="386">
        <v>3</v>
      </c>
      <c r="F20" s="367">
        <v>20686</v>
      </c>
      <c r="G20" s="366">
        <v>845</v>
      </c>
      <c r="H20" s="387">
        <v>24.48</v>
      </c>
      <c r="I20" s="377"/>
      <c r="J20" s="378"/>
      <c r="K20" s="377"/>
      <c r="L20" s="401"/>
      <c r="M20" s="231">
        <v>3</v>
      </c>
      <c r="N20" s="425">
        <v>20686</v>
      </c>
      <c r="O20" s="245">
        <v>845</v>
      </c>
      <c r="P20" s="227">
        <v>24.48</v>
      </c>
      <c r="Q20" s="233"/>
      <c r="R20" s="240"/>
      <c r="S20" s="245"/>
      <c r="T20" s="227"/>
      <c r="U20" s="237"/>
      <c r="V20" s="240"/>
      <c r="W20" s="245"/>
      <c r="X20" s="228"/>
      <c r="Y20" s="250"/>
      <c r="Z20" s="239"/>
      <c r="AA20" s="247"/>
      <c r="AB20" s="226"/>
      <c r="AC20" s="403"/>
    </row>
    <row r="21" spans="1:29" s="218" customFormat="1" x14ac:dyDescent="0.25">
      <c r="A21" s="195"/>
      <c r="B21" s="383" t="s">
        <v>900</v>
      </c>
      <c r="C21" s="402" t="s">
        <v>901</v>
      </c>
      <c r="D21" s="394" t="s">
        <v>657</v>
      </c>
      <c r="E21" s="386">
        <v>1</v>
      </c>
      <c r="F21" s="367">
        <v>278630</v>
      </c>
      <c r="G21" s="366">
        <v>11000</v>
      </c>
      <c r="H21" s="387">
        <v>25.33</v>
      </c>
      <c r="I21" s="377">
        <v>1</v>
      </c>
      <c r="J21" s="378">
        <v>278630</v>
      </c>
      <c r="K21" s="377">
        <v>11000</v>
      </c>
      <c r="L21" s="401">
        <v>25.33</v>
      </c>
      <c r="M21" s="231"/>
      <c r="N21" s="425"/>
      <c r="O21" s="245"/>
      <c r="P21" s="227"/>
      <c r="Q21" s="233"/>
      <c r="R21" s="240"/>
      <c r="S21" s="245"/>
      <c r="T21" s="227"/>
      <c r="U21" s="237"/>
      <c r="V21" s="240"/>
      <c r="W21" s="245"/>
      <c r="X21" s="228"/>
      <c r="Y21" s="250"/>
      <c r="Z21" s="239"/>
      <c r="AA21" s="247"/>
      <c r="AB21" s="226"/>
      <c r="AC21" s="403"/>
    </row>
    <row r="22" spans="1:29" s="218" customFormat="1" x14ac:dyDescent="0.25">
      <c r="A22" s="195"/>
      <c r="B22" s="383" t="s">
        <v>138</v>
      </c>
      <c r="C22" s="402" t="s">
        <v>81</v>
      </c>
      <c r="D22" s="394" t="s">
        <v>657</v>
      </c>
      <c r="E22" s="386">
        <v>2</v>
      </c>
      <c r="F22" s="367">
        <v>884104</v>
      </c>
      <c r="G22" s="366">
        <v>151400</v>
      </c>
      <c r="H22" s="387">
        <v>5.84</v>
      </c>
      <c r="I22" s="377">
        <v>1</v>
      </c>
      <c r="J22" s="378">
        <v>864000</v>
      </c>
      <c r="K22" s="377">
        <v>150000</v>
      </c>
      <c r="L22" s="401">
        <v>5.76</v>
      </c>
      <c r="M22" s="231">
        <v>1</v>
      </c>
      <c r="N22" s="425">
        <v>20104</v>
      </c>
      <c r="O22" s="245">
        <v>1400</v>
      </c>
      <c r="P22" s="227">
        <v>14.36</v>
      </c>
      <c r="Q22" s="233"/>
      <c r="R22" s="240"/>
      <c r="S22" s="245"/>
      <c r="T22" s="227"/>
      <c r="U22" s="237"/>
      <c r="V22" s="240"/>
      <c r="W22" s="245"/>
      <c r="X22" s="228"/>
      <c r="Y22" s="250"/>
      <c r="Z22" s="239"/>
      <c r="AA22" s="247"/>
      <c r="AB22" s="226"/>
      <c r="AC22" s="403"/>
    </row>
    <row r="23" spans="1:29" s="218" customFormat="1" x14ac:dyDescent="0.25">
      <c r="A23" s="195"/>
      <c r="B23" s="405" t="s">
        <v>902</v>
      </c>
      <c r="C23" s="406" t="s">
        <v>903</v>
      </c>
      <c r="D23" s="407" t="s">
        <v>657</v>
      </c>
      <c r="E23" s="386">
        <v>2</v>
      </c>
      <c r="F23" s="367">
        <v>107743.2</v>
      </c>
      <c r="G23" s="366">
        <v>9840</v>
      </c>
      <c r="H23" s="387">
        <v>10.95</v>
      </c>
      <c r="I23" s="377">
        <v>1</v>
      </c>
      <c r="J23" s="378">
        <v>61596</v>
      </c>
      <c r="K23" s="377">
        <v>8700</v>
      </c>
      <c r="L23" s="401">
        <v>7.08</v>
      </c>
      <c r="M23" s="231">
        <v>1</v>
      </c>
      <c r="N23" s="425">
        <v>46147.199999999997</v>
      </c>
      <c r="O23" s="245">
        <v>1140</v>
      </c>
      <c r="P23" s="227">
        <v>40.479999999999997</v>
      </c>
      <c r="Q23" s="233"/>
      <c r="R23" s="240"/>
      <c r="S23" s="245"/>
      <c r="T23" s="227"/>
      <c r="U23" s="237"/>
      <c r="V23" s="240"/>
      <c r="W23" s="245"/>
      <c r="X23" s="228"/>
      <c r="Y23" s="250"/>
      <c r="Z23" s="239"/>
      <c r="AA23" s="247"/>
      <c r="AB23" s="226"/>
      <c r="AC23" s="403"/>
    </row>
    <row r="24" spans="1:29" s="218" customFormat="1" x14ac:dyDescent="0.25">
      <c r="A24" s="195"/>
      <c r="B24" s="383" t="s">
        <v>141</v>
      </c>
      <c r="C24" s="402" t="s">
        <v>142</v>
      </c>
      <c r="D24" s="394" t="s">
        <v>657</v>
      </c>
      <c r="E24" s="386">
        <v>1</v>
      </c>
      <c r="F24" s="367">
        <v>541200</v>
      </c>
      <c r="G24" s="366">
        <v>120000</v>
      </c>
      <c r="H24" s="387">
        <v>4.51</v>
      </c>
      <c r="I24" s="377">
        <v>1</v>
      </c>
      <c r="J24" s="378">
        <v>541200</v>
      </c>
      <c r="K24" s="377">
        <v>120000</v>
      </c>
      <c r="L24" s="401">
        <v>4.51</v>
      </c>
      <c r="M24" s="231"/>
      <c r="N24" s="425"/>
      <c r="O24" s="245"/>
      <c r="P24" s="227"/>
      <c r="Q24" s="233"/>
      <c r="R24" s="240"/>
      <c r="S24" s="245"/>
      <c r="T24" s="227"/>
      <c r="U24" s="237"/>
      <c r="V24" s="240"/>
      <c r="W24" s="245"/>
      <c r="X24" s="228"/>
      <c r="Y24" s="250"/>
      <c r="Z24" s="239"/>
      <c r="AA24" s="247"/>
      <c r="AB24" s="226"/>
      <c r="AC24" s="403"/>
    </row>
    <row r="25" spans="1:29" s="218" customFormat="1" x14ac:dyDescent="0.25">
      <c r="A25" s="195"/>
      <c r="B25" s="383" t="s">
        <v>904</v>
      </c>
      <c r="C25" s="402" t="s">
        <v>905</v>
      </c>
      <c r="D25" s="394" t="s">
        <v>657</v>
      </c>
      <c r="E25" s="386">
        <v>1</v>
      </c>
      <c r="F25" s="367">
        <v>213180</v>
      </c>
      <c r="G25" s="366">
        <v>38000</v>
      </c>
      <c r="H25" s="387">
        <v>5.61</v>
      </c>
      <c r="I25" s="377">
        <v>1</v>
      </c>
      <c r="J25" s="378">
        <v>213180</v>
      </c>
      <c r="K25" s="377">
        <v>38000</v>
      </c>
      <c r="L25" s="401">
        <v>5.61</v>
      </c>
      <c r="M25" s="231"/>
      <c r="N25" s="425"/>
      <c r="O25" s="245"/>
      <c r="P25" s="227"/>
      <c r="Q25" s="233"/>
      <c r="R25" s="240"/>
      <c r="S25" s="245"/>
      <c r="T25" s="227"/>
      <c r="U25" s="237"/>
      <c r="V25" s="240"/>
      <c r="W25" s="245"/>
      <c r="X25" s="228"/>
      <c r="Y25" s="250"/>
      <c r="Z25" s="239"/>
      <c r="AA25" s="247"/>
      <c r="AB25" s="226"/>
      <c r="AC25" s="403"/>
    </row>
    <row r="26" spans="1:29" s="218" customFormat="1" x14ac:dyDescent="0.25">
      <c r="A26" s="195"/>
      <c r="B26" s="383" t="s">
        <v>143</v>
      </c>
      <c r="C26" s="402" t="s">
        <v>123</v>
      </c>
      <c r="D26" s="394" t="s">
        <v>657</v>
      </c>
      <c r="E26" s="386">
        <v>3</v>
      </c>
      <c r="F26" s="367">
        <v>193197.2</v>
      </c>
      <c r="G26" s="366">
        <v>4030</v>
      </c>
      <c r="H26" s="387">
        <v>47.94</v>
      </c>
      <c r="I26" s="377">
        <v>2</v>
      </c>
      <c r="J26" s="378">
        <v>168782.6</v>
      </c>
      <c r="K26" s="377">
        <v>3820</v>
      </c>
      <c r="L26" s="401">
        <v>44.18</v>
      </c>
      <c r="M26" s="231">
        <v>1</v>
      </c>
      <c r="N26" s="425">
        <v>24414.6</v>
      </c>
      <c r="O26" s="245">
        <v>210</v>
      </c>
      <c r="P26" s="227">
        <v>116.26</v>
      </c>
      <c r="Q26" s="233"/>
      <c r="R26" s="240"/>
      <c r="S26" s="245"/>
      <c r="T26" s="227"/>
      <c r="U26" s="237"/>
      <c r="V26" s="240"/>
      <c r="W26" s="245"/>
      <c r="X26" s="228"/>
      <c r="Y26" s="250"/>
      <c r="Z26" s="239"/>
      <c r="AA26" s="247"/>
      <c r="AB26" s="226"/>
      <c r="AC26" s="403"/>
    </row>
    <row r="27" spans="1:29" s="218" customFormat="1" x14ac:dyDescent="0.25">
      <c r="A27" s="195"/>
      <c r="B27" s="383" t="s">
        <v>144</v>
      </c>
      <c r="C27" s="402" t="s">
        <v>106</v>
      </c>
      <c r="D27" s="394" t="s">
        <v>657</v>
      </c>
      <c r="E27" s="386">
        <v>1</v>
      </c>
      <c r="F27" s="367">
        <v>15012.1</v>
      </c>
      <c r="G27" s="366">
        <v>230</v>
      </c>
      <c r="H27" s="387">
        <v>65.27</v>
      </c>
      <c r="I27" s="377">
        <v>1</v>
      </c>
      <c r="J27" s="378">
        <v>15012.1</v>
      </c>
      <c r="K27" s="377">
        <v>230</v>
      </c>
      <c r="L27" s="401">
        <v>65.27</v>
      </c>
      <c r="M27" s="231"/>
      <c r="N27" s="425"/>
      <c r="O27" s="245"/>
      <c r="P27" s="227"/>
      <c r="Q27" s="233"/>
      <c r="R27" s="240"/>
      <c r="S27" s="245"/>
      <c r="T27" s="227"/>
      <c r="U27" s="237"/>
      <c r="V27" s="240"/>
      <c r="W27" s="245"/>
      <c r="X27" s="228"/>
      <c r="Y27" s="250"/>
      <c r="Z27" s="239"/>
      <c r="AA27" s="247"/>
      <c r="AB27" s="226"/>
      <c r="AC27" s="403"/>
    </row>
    <row r="28" spans="1:29" s="218" customFormat="1" x14ac:dyDescent="0.25">
      <c r="A28" s="195"/>
      <c r="B28" s="383" t="s">
        <v>107</v>
      </c>
      <c r="C28" s="402" t="s">
        <v>106</v>
      </c>
      <c r="D28" s="394" t="s">
        <v>653</v>
      </c>
      <c r="E28" s="386">
        <v>2</v>
      </c>
      <c r="F28" s="367">
        <v>184667</v>
      </c>
      <c r="G28" s="366">
        <v>5150</v>
      </c>
      <c r="H28" s="387">
        <v>35.86</v>
      </c>
      <c r="I28" s="377">
        <v>2</v>
      </c>
      <c r="J28" s="378">
        <v>184667</v>
      </c>
      <c r="K28" s="377">
        <v>5150</v>
      </c>
      <c r="L28" s="401">
        <v>35.86</v>
      </c>
      <c r="M28" s="231"/>
      <c r="N28" s="425"/>
      <c r="O28" s="245"/>
      <c r="P28" s="227"/>
      <c r="Q28" s="233"/>
      <c r="R28" s="240"/>
      <c r="S28" s="245"/>
      <c r="T28" s="227"/>
      <c r="U28" s="237"/>
      <c r="V28" s="240"/>
      <c r="W28" s="245"/>
      <c r="X28" s="228"/>
      <c r="Y28" s="250"/>
      <c r="Z28" s="239"/>
      <c r="AA28" s="247"/>
      <c r="AB28" s="226"/>
      <c r="AC28" s="403"/>
    </row>
    <row r="29" spans="1:29" s="218" customFormat="1" x14ac:dyDescent="0.25">
      <c r="A29" s="195"/>
      <c r="B29" s="405" t="s">
        <v>906</v>
      </c>
      <c r="C29" s="406" t="s">
        <v>108</v>
      </c>
      <c r="D29" s="407" t="s">
        <v>657</v>
      </c>
      <c r="E29" s="386">
        <v>1</v>
      </c>
      <c r="F29" s="367">
        <v>179033.4</v>
      </c>
      <c r="G29" s="366">
        <v>1820</v>
      </c>
      <c r="H29" s="387">
        <v>98.37</v>
      </c>
      <c r="I29" s="377">
        <v>1</v>
      </c>
      <c r="J29" s="378">
        <v>179033.4</v>
      </c>
      <c r="K29" s="377">
        <v>1820</v>
      </c>
      <c r="L29" s="401">
        <v>98.37</v>
      </c>
      <c r="M29" s="231"/>
      <c r="N29" s="425"/>
      <c r="O29" s="245"/>
      <c r="P29" s="227"/>
      <c r="Q29" s="233"/>
      <c r="R29" s="240"/>
      <c r="S29" s="245"/>
      <c r="T29" s="227"/>
      <c r="U29" s="237"/>
      <c r="V29" s="240"/>
      <c r="W29" s="245"/>
      <c r="X29" s="228"/>
      <c r="Y29" s="250"/>
      <c r="Z29" s="239"/>
      <c r="AA29" s="247"/>
      <c r="AB29" s="226"/>
      <c r="AC29" s="403"/>
    </row>
    <row r="30" spans="1:29" s="218" customFormat="1" x14ac:dyDescent="0.25">
      <c r="A30" s="195"/>
      <c r="B30" s="383" t="s">
        <v>109</v>
      </c>
      <c r="C30" s="402" t="s">
        <v>108</v>
      </c>
      <c r="D30" s="394" t="s">
        <v>653</v>
      </c>
      <c r="E30" s="386">
        <v>2</v>
      </c>
      <c r="F30" s="367">
        <v>182456</v>
      </c>
      <c r="G30" s="366">
        <v>4350</v>
      </c>
      <c r="H30" s="387">
        <v>41.94</v>
      </c>
      <c r="I30" s="377">
        <v>2</v>
      </c>
      <c r="J30" s="378">
        <v>182456</v>
      </c>
      <c r="K30" s="377">
        <v>4350</v>
      </c>
      <c r="L30" s="401">
        <v>41.94</v>
      </c>
      <c r="M30" s="231"/>
      <c r="N30" s="425"/>
      <c r="O30" s="245"/>
      <c r="P30" s="227"/>
      <c r="Q30" s="233"/>
      <c r="R30" s="240"/>
      <c r="S30" s="245"/>
      <c r="T30" s="227"/>
      <c r="U30" s="237"/>
      <c r="V30" s="240"/>
      <c r="W30" s="245"/>
      <c r="X30" s="228"/>
      <c r="Y30" s="250"/>
      <c r="Z30" s="239"/>
      <c r="AA30" s="247"/>
      <c r="AB30" s="226"/>
      <c r="AC30" s="403"/>
    </row>
    <row r="31" spans="1:29" s="218" customFormat="1" x14ac:dyDescent="0.25">
      <c r="A31" s="195"/>
      <c r="B31" s="383" t="s">
        <v>147</v>
      </c>
      <c r="C31" s="402" t="s">
        <v>148</v>
      </c>
      <c r="D31" s="394" t="s">
        <v>657</v>
      </c>
      <c r="E31" s="386">
        <v>1</v>
      </c>
      <c r="F31" s="367">
        <v>400228.5</v>
      </c>
      <c r="G31" s="366">
        <v>2350</v>
      </c>
      <c r="H31" s="387">
        <v>170.31</v>
      </c>
      <c r="I31" s="377"/>
      <c r="J31" s="378"/>
      <c r="K31" s="377"/>
      <c r="L31" s="401"/>
      <c r="M31" s="231">
        <v>1</v>
      </c>
      <c r="N31" s="425">
        <v>400228.5</v>
      </c>
      <c r="O31" s="245">
        <v>2350</v>
      </c>
      <c r="P31" s="227">
        <v>170.31</v>
      </c>
      <c r="Q31" s="233"/>
      <c r="R31" s="240"/>
      <c r="S31" s="245"/>
      <c r="T31" s="227"/>
      <c r="U31" s="237"/>
      <c r="V31" s="240"/>
      <c r="W31" s="245"/>
      <c r="X31" s="228"/>
      <c r="Y31" s="250"/>
      <c r="Z31" s="239"/>
      <c r="AA31" s="247"/>
      <c r="AB31" s="226"/>
      <c r="AC31" s="403"/>
    </row>
    <row r="32" spans="1:29" s="218" customFormat="1" ht="16.899999999999999" customHeight="1" x14ac:dyDescent="0.25">
      <c r="A32" s="195"/>
      <c r="B32" s="383" t="s">
        <v>907</v>
      </c>
      <c r="C32" s="402" t="s">
        <v>149</v>
      </c>
      <c r="D32" s="394" t="s">
        <v>657</v>
      </c>
      <c r="E32" s="386">
        <v>1</v>
      </c>
      <c r="F32" s="367">
        <v>339957</v>
      </c>
      <c r="G32" s="366">
        <v>2700</v>
      </c>
      <c r="H32" s="387">
        <v>125.91</v>
      </c>
      <c r="I32" s="377">
        <v>1</v>
      </c>
      <c r="J32" s="378">
        <v>339957</v>
      </c>
      <c r="K32" s="377">
        <v>2700</v>
      </c>
      <c r="L32" s="401">
        <v>125.91</v>
      </c>
      <c r="M32" s="231"/>
      <c r="N32" s="425"/>
      <c r="O32" s="245"/>
      <c r="P32" s="227"/>
      <c r="Q32" s="233"/>
      <c r="R32" s="240"/>
      <c r="S32" s="245"/>
      <c r="T32" s="227"/>
      <c r="U32" s="237"/>
      <c r="V32" s="240"/>
      <c r="W32" s="245"/>
      <c r="X32" s="228"/>
      <c r="Y32" s="250"/>
      <c r="Z32" s="241"/>
      <c r="AA32" s="248"/>
      <c r="AB32" s="229"/>
      <c r="AC32" s="403"/>
    </row>
    <row r="33" spans="1:31" s="218" customFormat="1" x14ac:dyDescent="0.25">
      <c r="A33" s="195"/>
      <c r="B33" s="383" t="s">
        <v>150</v>
      </c>
      <c r="C33" s="402" t="s">
        <v>151</v>
      </c>
      <c r="D33" s="394" t="s">
        <v>657</v>
      </c>
      <c r="E33" s="386">
        <v>2</v>
      </c>
      <c r="F33" s="367">
        <v>14974.5</v>
      </c>
      <c r="G33" s="366">
        <v>167.5</v>
      </c>
      <c r="H33" s="387">
        <v>89.4</v>
      </c>
      <c r="I33" s="377"/>
      <c r="J33" s="378"/>
      <c r="K33" s="377"/>
      <c r="L33" s="401"/>
      <c r="M33" s="231">
        <v>1</v>
      </c>
      <c r="N33" s="425">
        <v>7212</v>
      </c>
      <c r="O33" s="245">
        <v>100</v>
      </c>
      <c r="P33" s="227">
        <v>72.12</v>
      </c>
      <c r="Q33" s="233">
        <v>1</v>
      </c>
      <c r="R33" s="240">
        <v>7762.5</v>
      </c>
      <c r="S33" s="245">
        <v>67.5</v>
      </c>
      <c r="T33" s="227">
        <v>115</v>
      </c>
      <c r="U33" s="237"/>
      <c r="V33" s="240"/>
      <c r="W33" s="245"/>
      <c r="X33" s="228"/>
      <c r="Y33" s="250"/>
      <c r="Z33" s="239"/>
      <c r="AA33" s="247"/>
      <c r="AB33" s="226"/>
      <c r="AC33" s="403"/>
      <c r="AE33" s="408"/>
    </row>
    <row r="34" spans="1:31" s="218" customFormat="1" x14ac:dyDescent="0.25">
      <c r="A34" s="195"/>
      <c r="B34" s="383" t="s">
        <v>908</v>
      </c>
      <c r="C34" s="402" t="s">
        <v>903</v>
      </c>
      <c r="D34" s="394" t="s">
        <v>657</v>
      </c>
      <c r="E34" s="386">
        <v>1</v>
      </c>
      <c r="F34" s="367">
        <v>5050</v>
      </c>
      <c r="G34" s="366">
        <v>100</v>
      </c>
      <c r="H34" s="387">
        <v>50.5</v>
      </c>
      <c r="I34" s="377">
        <v>1</v>
      </c>
      <c r="J34" s="378">
        <v>5050</v>
      </c>
      <c r="K34" s="377">
        <v>100</v>
      </c>
      <c r="L34" s="401">
        <v>50.5</v>
      </c>
      <c r="M34" s="231"/>
      <c r="N34" s="425"/>
      <c r="O34" s="245"/>
      <c r="P34" s="227"/>
      <c r="Q34" s="233"/>
      <c r="R34" s="240"/>
      <c r="S34" s="245"/>
      <c r="T34" s="227"/>
      <c r="U34" s="237"/>
      <c r="V34" s="240"/>
      <c r="W34" s="245"/>
      <c r="X34" s="228"/>
      <c r="Y34" s="250"/>
      <c r="Z34" s="239"/>
      <c r="AA34" s="247"/>
      <c r="AB34" s="226"/>
      <c r="AC34" s="403"/>
    </row>
    <row r="35" spans="1:31" s="218" customFormat="1" x14ac:dyDescent="0.25">
      <c r="A35" s="195"/>
      <c r="B35" s="383" t="s">
        <v>152</v>
      </c>
      <c r="C35" s="402" t="s">
        <v>153</v>
      </c>
      <c r="D35" s="394" t="s">
        <v>657</v>
      </c>
      <c r="E35" s="386">
        <v>1</v>
      </c>
      <c r="F35" s="367">
        <v>45162</v>
      </c>
      <c r="G35" s="366">
        <v>300</v>
      </c>
      <c r="H35" s="387">
        <v>150.54</v>
      </c>
      <c r="I35" s="377"/>
      <c r="J35" s="378"/>
      <c r="K35" s="377"/>
      <c r="L35" s="401"/>
      <c r="M35" s="231">
        <v>1</v>
      </c>
      <c r="N35" s="425">
        <v>45162</v>
      </c>
      <c r="O35" s="245">
        <v>300</v>
      </c>
      <c r="P35" s="227">
        <v>150.54</v>
      </c>
      <c r="Q35" s="233"/>
      <c r="R35" s="240"/>
      <c r="S35" s="245"/>
      <c r="T35" s="227"/>
      <c r="U35" s="237"/>
      <c r="V35" s="240"/>
      <c r="W35" s="245"/>
      <c r="X35" s="228"/>
      <c r="Y35" s="250"/>
      <c r="Z35" s="239"/>
      <c r="AA35" s="247"/>
      <c r="AB35" s="226"/>
      <c r="AC35" s="403"/>
    </row>
    <row r="36" spans="1:31" s="218" customFormat="1" x14ac:dyDescent="0.25">
      <c r="A36" s="195"/>
      <c r="B36" s="405" t="s">
        <v>154</v>
      </c>
      <c r="C36" s="406" t="s">
        <v>155</v>
      </c>
      <c r="D36" s="407" t="s">
        <v>657</v>
      </c>
      <c r="E36" s="386">
        <v>1</v>
      </c>
      <c r="F36" s="367">
        <v>3675.6</v>
      </c>
      <c r="G36" s="366">
        <v>10</v>
      </c>
      <c r="H36" s="387">
        <v>367.56</v>
      </c>
      <c r="I36" s="377"/>
      <c r="J36" s="378"/>
      <c r="K36" s="377"/>
      <c r="L36" s="401"/>
      <c r="M36" s="231">
        <v>1</v>
      </c>
      <c r="N36" s="425">
        <v>3675.6</v>
      </c>
      <c r="O36" s="245">
        <v>10</v>
      </c>
      <c r="P36" s="227">
        <v>367.56</v>
      </c>
      <c r="Q36" s="233"/>
      <c r="R36" s="240"/>
      <c r="S36" s="245"/>
      <c r="T36" s="227"/>
      <c r="U36" s="237"/>
      <c r="V36" s="240"/>
      <c r="W36" s="245"/>
      <c r="X36" s="228"/>
      <c r="Y36" s="250"/>
      <c r="Z36" s="239"/>
      <c r="AA36" s="247"/>
      <c r="AB36" s="226"/>
      <c r="AC36" s="403"/>
    </row>
    <row r="37" spans="1:31" s="218" customFormat="1" x14ac:dyDescent="0.25">
      <c r="A37" s="195"/>
      <c r="B37" s="383" t="s">
        <v>909</v>
      </c>
      <c r="C37" s="402" t="s">
        <v>910</v>
      </c>
      <c r="D37" s="394" t="s">
        <v>657</v>
      </c>
      <c r="E37" s="386">
        <v>1</v>
      </c>
      <c r="F37" s="367">
        <v>212892.2</v>
      </c>
      <c r="G37" s="366">
        <v>1810</v>
      </c>
      <c r="H37" s="387">
        <v>117.62</v>
      </c>
      <c r="I37" s="377"/>
      <c r="J37" s="378"/>
      <c r="K37" s="377"/>
      <c r="L37" s="401"/>
      <c r="M37" s="231">
        <v>1</v>
      </c>
      <c r="N37" s="425">
        <v>212892.2</v>
      </c>
      <c r="O37" s="245">
        <v>1810</v>
      </c>
      <c r="P37" s="227">
        <v>117.62</v>
      </c>
      <c r="Q37" s="233"/>
      <c r="R37" s="240"/>
      <c r="S37" s="245"/>
      <c r="T37" s="227"/>
      <c r="U37" s="237"/>
      <c r="V37" s="240"/>
      <c r="W37" s="245"/>
      <c r="X37" s="228"/>
      <c r="Y37" s="250"/>
      <c r="Z37" s="239"/>
      <c r="AA37" s="247"/>
      <c r="AB37" s="226"/>
      <c r="AC37" s="403"/>
    </row>
    <row r="38" spans="1:31" s="218" customFormat="1" x14ac:dyDescent="0.25">
      <c r="A38" s="195"/>
      <c r="B38" s="383" t="s">
        <v>911</v>
      </c>
      <c r="C38" s="402" t="s">
        <v>912</v>
      </c>
      <c r="D38" s="394" t="s">
        <v>657</v>
      </c>
      <c r="E38" s="386">
        <v>1</v>
      </c>
      <c r="F38" s="367">
        <v>96082.8</v>
      </c>
      <c r="G38" s="366">
        <v>1320</v>
      </c>
      <c r="H38" s="387">
        <v>72.790000000000006</v>
      </c>
      <c r="I38" s="377">
        <v>1</v>
      </c>
      <c r="J38" s="378">
        <v>96082.8</v>
      </c>
      <c r="K38" s="377">
        <v>1320</v>
      </c>
      <c r="L38" s="401">
        <v>72.790000000000006</v>
      </c>
      <c r="M38" s="231"/>
      <c r="N38" s="425"/>
      <c r="O38" s="245"/>
      <c r="P38" s="227"/>
      <c r="Q38" s="233"/>
      <c r="R38" s="240"/>
      <c r="S38" s="245"/>
      <c r="T38" s="227"/>
      <c r="U38" s="237"/>
      <c r="V38" s="240"/>
      <c r="W38" s="245"/>
      <c r="X38" s="228"/>
      <c r="Y38" s="250"/>
      <c r="Z38" s="239"/>
      <c r="AA38" s="247"/>
      <c r="AB38" s="226"/>
      <c r="AC38" s="403"/>
    </row>
    <row r="39" spans="1:31" s="218" customFormat="1" x14ac:dyDescent="0.25">
      <c r="A39" s="195"/>
      <c r="B39" s="383" t="s">
        <v>156</v>
      </c>
      <c r="C39" s="402" t="s">
        <v>157</v>
      </c>
      <c r="D39" s="394" t="s">
        <v>658</v>
      </c>
      <c r="E39" s="386">
        <v>2</v>
      </c>
      <c r="F39" s="367">
        <v>33549.5</v>
      </c>
      <c r="G39" s="366">
        <v>7040</v>
      </c>
      <c r="H39" s="387">
        <v>4.7699999999999996</v>
      </c>
      <c r="I39" s="377">
        <v>1</v>
      </c>
      <c r="J39" s="378">
        <v>1356.6</v>
      </c>
      <c r="K39" s="377">
        <v>510</v>
      </c>
      <c r="L39" s="401">
        <v>2.66</v>
      </c>
      <c r="M39" s="231">
        <v>1</v>
      </c>
      <c r="N39" s="425">
        <v>32192.9</v>
      </c>
      <c r="O39" s="245">
        <v>6530</v>
      </c>
      <c r="P39" s="227">
        <v>4.93</v>
      </c>
      <c r="Q39" s="233"/>
      <c r="R39" s="240"/>
      <c r="S39" s="245"/>
      <c r="T39" s="227"/>
      <c r="U39" s="237"/>
      <c r="V39" s="240"/>
      <c r="W39" s="245"/>
      <c r="X39" s="228"/>
      <c r="Y39" s="250"/>
      <c r="Z39" s="239"/>
      <c r="AA39" s="247"/>
      <c r="AB39" s="226"/>
      <c r="AC39" s="403"/>
    </row>
    <row r="40" spans="1:31" s="218" customFormat="1" x14ac:dyDescent="0.25">
      <c r="A40" s="195"/>
      <c r="B40" s="383" t="s">
        <v>158</v>
      </c>
      <c r="C40" s="402" t="s">
        <v>159</v>
      </c>
      <c r="D40" s="394" t="s">
        <v>658</v>
      </c>
      <c r="E40" s="386">
        <v>4</v>
      </c>
      <c r="F40" s="367">
        <v>43672.23</v>
      </c>
      <c r="G40" s="366">
        <v>10667</v>
      </c>
      <c r="H40" s="387">
        <v>4.09</v>
      </c>
      <c r="I40" s="377">
        <v>1</v>
      </c>
      <c r="J40" s="378">
        <v>4372.3999999999996</v>
      </c>
      <c r="K40" s="377">
        <v>340</v>
      </c>
      <c r="L40" s="401">
        <v>12.86</v>
      </c>
      <c r="M40" s="231">
        <v>1</v>
      </c>
      <c r="N40" s="425">
        <v>20169</v>
      </c>
      <c r="O40" s="245">
        <v>8300</v>
      </c>
      <c r="P40" s="227">
        <v>2.4300000000000002</v>
      </c>
      <c r="Q40" s="233">
        <v>2</v>
      </c>
      <c r="R40" s="240">
        <v>19130.830000000002</v>
      </c>
      <c r="S40" s="245">
        <v>2027</v>
      </c>
      <c r="T40" s="227">
        <v>9.44</v>
      </c>
      <c r="U40" s="237"/>
      <c r="V40" s="240"/>
      <c r="W40" s="245"/>
      <c r="X40" s="228"/>
      <c r="Y40" s="250"/>
      <c r="Z40" s="239"/>
      <c r="AA40" s="247"/>
      <c r="AB40" s="226"/>
      <c r="AC40" s="403"/>
    </row>
    <row r="41" spans="1:31" s="218" customFormat="1" x14ac:dyDescent="0.25">
      <c r="A41" s="195"/>
      <c r="B41" s="383" t="s">
        <v>160</v>
      </c>
      <c r="C41" s="402" t="s">
        <v>161</v>
      </c>
      <c r="D41" s="394" t="s">
        <v>658</v>
      </c>
      <c r="E41" s="386">
        <v>2</v>
      </c>
      <c r="F41" s="367">
        <v>62241</v>
      </c>
      <c r="G41" s="366">
        <v>172200</v>
      </c>
      <c r="H41" s="387">
        <v>0.36</v>
      </c>
      <c r="I41" s="377">
        <v>1</v>
      </c>
      <c r="J41" s="378">
        <v>59004</v>
      </c>
      <c r="K41" s="377">
        <v>163900</v>
      </c>
      <c r="L41" s="401">
        <v>0.36</v>
      </c>
      <c r="M41" s="231">
        <v>1</v>
      </c>
      <c r="N41" s="425">
        <v>3237</v>
      </c>
      <c r="O41" s="245">
        <v>8300</v>
      </c>
      <c r="P41" s="227">
        <v>0.39</v>
      </c>
      <c r="Q41" s="233"/>
      <c r="R41" s="240"/>
      <c r="S41" s="245"/>
      <c r="T41" s="227"/>
      <c r="U41" s="237"/>
      <c r="V41" s="240"/>
      <c r="W41" s="245"/>
      <c r="X41" s="228"/>
      <c r="Y41" s="250"/>
      <c r="Z41" s="239"/>
      <c r="AA41" s="247"/>
      <c r="AB41" s="226"/>
      <c r="AC41" s="403"/>
    </row>
    <row r="42" spans="1:31" s="218" customFormat="1" x14ac:dyDescent="0.25">
      <c r="A42" s="195"/>
      <c r="B42" s="383" t="s">
        <v>660</v>
      </c>
      <c r="C42" s="402" t="s">
        <v>661</v>
      </c>
      <c r="D42" s="394" t="s">
        <v>662</v>
      </c>
      <c r="E42" s="386">
        <v>1</v>
      </c>
      <c r="F42" s="367">
        <v>29624</v>
      </c>
      <c r="G42" s="366">
        <v>1400</v>
      </c>
      <c r="H42" s="387">
        <v>21.16</v>
      </c>
      <c r="I42" s="377"/>
      <c r="J42" s="378"/>
      <c r="K42" s="377"/>
      <c r="L42" s="401"/>
      <c r="M42" s="231">
        <v>1</v>
      </c>
      <c r="N42" s="425">
        <v>29624</v>
      </c>
      <c r="O42" s="245">
        <v>1400</v>
      </c>
      <c r="P42" s="227">
        <v>21.16</v>
      </c>
      <c r="Q42" s="233"/>
      <c r="R42" s="240"/>
      <c r="S42" s="245"/>
      <c r="T42" s="227"/>
      <c r="U42" s="237"/>
      <c r="V42" s="240"/>
      <c r="W42" s="245"/>
      <c r="X42" s="228"/>
      <c r="Y42" s="250"/>
      <c r="Z42" s="239"/>
      <c r="AA42" s="247"/>
      <c r="AB42" s="226"/>
      <c r="AC42" s="403"/>
    </row>
    <row r="43" spans="1:31" s="218" customFormat="1" x14ac:dyDescent="0.25">
      <c r="A43" s="195"/>
      <c r="B43" s="383" t="s">
        <v>163</v>
      </c>
      <c r="C43" s="402" t="s">
        <v>164</v>
      </c>
      <c r="D43" s="394" t="s">
        <v>662</v>
      </c>
      <c r="E43" s="386">
        <v>1</v>
      </c>
      <c r="F43" s="367">
        <v>850.5</v>
      </c>
      <c r="G43" s="366">
        <v>10</v>
      </c>
      <c r="H43" s="387">
        <v>85.05</v>
      </c>
      <c r="I43" s="377"/>
      <c r="J43" s="378"/>
      <c r="K43" s="377"/>
      <c r="L43" s="401"/>
      <c r="M43" s="231">
        <v>1</v>
      </c>
      <c r="N43" s="425">
        <v>850.5</v>
      </c>
      <c r="O43" s="245">
        <v>10</v>
      </c>
      <c r="P43" s="227">
        <v>85.05</v>
      </c>
      <c r="Q43" s="233"/>
      <c r="R43" s="240"/>
      <c r="S43" s="245"/>
      <c r="T43" s="227"/>
      <c r="U43" s="237"/>
      <c r="V43" s="240"/>
      <c r="W43" s="245"/>
      <c r="X43" s="228"/>
      <c r="Y43" s="250"/>
      <c r="Z43" s="239"/>
      <c r="AA43" s="247"/>
      <c r="AB43" s="226"/>
      <c r="AC43" s="403"/>
    </row>
    <row r="44" spans="1:31" s="218" customFormat="1" x14ac:dyDescent="0.25">
      <c r="A44" s="195"/>
      <c r="B44" s="383" t="s">
        <v>165</v>
      </c>
      <c r="C44" s="402" t="s">
        <v>166</v>
      </c>
      <c r="D44" s="394" t="s">
        <v>662</v>
      </c>
      <c r="E44" s="386">
        <v>2</v>
      </c>
      <c r="F44" s="367">
        <v>69196</v>
      </c>
      <c r="G44" s="366">
        <v>6050</v>
      </c>
      <c r="H44" s="387">
        <v>11.44</v>
      </c>
      <c r="I44" s="377">
        <v>2</v>
      </c>
      <c r="J44" s="378">
        <v>69196</v>
      </c>
      <c r="K44" s="377">
        <v>6050</v>
      </c>
      <c r="L44" s="401">
        <v>11.44</v>
      </c>
      <c r="M44" s="231"/>
      <c r="N44" s="425"/>
      <c r="O44" s="245"/>
      <c r="P44" s="227"/>
      <c r="Q44" s="233"/>
      <c r="R44" s="240"/>
      <c r="S44" s="245"/>
      <c r="T44" s="227"/>
      <c r="U44" s="237"/>
      <c r="V44" s="240"/>
      <c r="W44" s="245"/>
      <c r="X44" s="228"/>
      <c r="Y44" s="250"/>
      <c r="Z44" s="239"/>
      <c r="AA44" s="247"/>
      <c r="AB44" s="226"/>
      <c r="AC44" s="403"/>
    </row>
    <row r="45" spans="1:31" s="218" customFormat="1" x14ac:dyDescent="0.25">
      <c r="A45" s="195"/>
      <c r="B45" s="383" t="s">
        <v>167</v>
      </c>
      <c r="C45" s="402" t="s">
        <v>168</v>
      </c>
      <c r="D45" s="394" t="s">
        <v>913</v>
      </c>
      <c r="E45" s="386">
        <v>1</v>
      </c>
      <c r="F45" s="367">
        <v>2652.35</v>
      </c>
      <c r="G45" s="366">
        <v>1</v>
      </c>
      <c r="H45" s="387">
        <v>2652.35</v>
      </c>
      <c r="I45" s="377">
        <v>1</v>
      </c>
      <c r="J45" s="378">
        <v>2652.35</v>
      </c>
      <c r="K45" s="377">
        <v>1</v>
      </c>
      <c r="L45" s="401">
        <v>2652.35</v>
      </c>
      <c r="M45" s="231"/>
      <c r="N45" s="425"/>
      <c r="O45" s="245"/>
      <c r="P45" s="227"/>
      <c r="Q45" s="233"/>
      <c r="R45" s="240"/>
      <c r="S45" s="245"/>
      <c r="T45" s="227"/>
      <c r="U45" s="237"/>
      <c r="V45" s="240"/>
      <c r="W45" s="245"/>
      <c r="X45" s="228"/>
      <c r="Y45" s="250"/>
      <c r="Z45" s="239"/>
      <c r="AA45" s="247"/>
      <c r="AB45" s="226"/>
      <c r="AC45" s="403"/>
    </row>
    <row r="46" spans="1:31" s="218" customFormat="1" x14ac:dyDescent="0.25">
      <c r="A46" s="195"/>
      <c r="B46" s="383" t="s">
        <v>169</v>
      </c>
      <c r="C46" s="402" t="s">
        <v>170</v>
      </c>
      <c r="D46" s="394" t="s">
        <v>913</v>
      </c>
      <c r="E46" s="386">
        <v>1</v>
      </c>
      <c r="F46" s="367">
        <v>22247.91</v>
      </c>
      <c r="G46" s="366">
        <v>3</v>
      </c>
      <c r="H46" s="387">
        <v>7415.97</v>
      </c>
      <c r="I46" s="377">
        <v>1</v>
      </c>
      <c r="J46" s="378">
        <v>22247.91</v>
      </c>
      <c r="K46" s="377">
        <v>3</v>
      </c>
      <c r="L46" s="401">
        <v>7415.97</v>
      </c>
      <c r="M46" s="231"/>
      <c r="N46" s="425"/>
      <c r="O46" s="245"/>
      <c r="P46" s="227"/>
      <c r="Q46" s="233"/>
      <c r="R46" s="240"/>
      <c r="S46" s="245"/>
      <c r="T46" s="227"/>
      <c r="U46" s="237"/>
      <c r="V46" s="240"/>
      <c r="W46" s="245"/>
      <c r="X46" s="228"/>
      <c r="Y46" s="250"/>
      <c r="Z46" s="239"/>
      <c r="AA46" s="247"/>
      <c r="AB46" s="226"/>
      <c r="AC46" s="403"/>
    </row>
    <row r="47" spans="1:31" s="218" customFormat="1" x14ac:dyDescent="0.25">
      <c r="A47" s="195"/>
      <c r="B47" s="383" t="s">
        <v>5</v>
      </c>
      <c r="C47" s="402" t="s">
        <v>4</v>
      </c>
      <c r="D47" s="394" t="s">
        <v>662</v>
      </c>
      <c r="E47" s="386">
        <v>30</v>
      </c>
      <c r="F47" s="367">
        <v>534538.94999999995</v>
      </c>
      <c r="G47" s="366">
        <v>4794.3999999999996</v>
      </c>
      <c r="H47" s="387">
        <v>111.49</v>
      </c>
      <c r="I47" s="377">
        <v>9</v>
      </c>
      <c r="J47" s="378">
        <v>80833.62</v>
      </c>
      <c r="K47" s="377">
        <v>750</v>
      </c>
      <c r="L47" s="401">
        <v>107.78</v>
      </c>
      <c r="M47" s="231">
        <v>6</v>
      </c>
      <c r="N47" s="425">
        <v>181766.07</v>
      </c>
      <c r="O47" s="245">
        <v>1401</v>
      </c>
      <c r="P47" s="227">
        <v>129.74</v>
      </c>
      <c r="Q47" s="233">
        <v>10</v>
      </c>
      <c r="R47" s="240">
        <v>167476.31000000003</v>
      </c>
      <c r="S47" s="245">
        <v>1559</v>
      </c>
      <c r="T47" s="227">
        <v>107.43</v>
      </c>
      <c r="U47" s="237">
        <v>5</v>
      </c>
      <c r="V47" s="240">
        <v>104462.95000000001</v>
      </c>
      <c r="W47" s="245">
        <v>1084.4000000000001</v>
      </c>
      <c r="X47" s="228">
        <v>96.33</v>
      </c>
      <c r="Y47" s="250"/>
      <c r="Z47" s="239"/>
      <c r="AA47" s="247"/>
      <c r="AB47" s="226"/>
      <c r="AC47" s="403"/>
    </row>
    <row r="48" spans="1:31" s="218" customFormat="1" x14ac:dyDescent="0.25">
      <c r="A48" s="195"/>
      <c r="B48" s="383" t="s">
        <v>7</v>
      </c>
      <c r="C48" s="402" t="s">
        <v>6</v>
      </c>
      <c r="D48" s="394" t="s">
        <v>662</v>
      </c>
      <c r="E48" s="386">
        <v>29</v>
      </c>
      <c r="F48" s="367">
        <v>267052.63</v>
      </c>
      <c r="G48" s="366">
        <v>1949</v>
      </c>
      <c r="H48" s="387">
        <v>137.02000000000001</v>
      </c>
      <c r="I48" s="377">
        <v>6</v>
      </c>
      <c r="J48" s="378">
        <v>24580.13</v>
      </c>
      <c r="K48" s="377">
        <v>152</v>
      </c>
      <c r="L48" s="401">
        <v>161.71</v>
      </c>
      <c r="M48" s="231">
        <v>4</v>
      </c>
      <c r="N48" s="425">
        <v>18199.86</v>
      </c>
      <c r="O48" s="245">
        <v>98</v>
      </c>
      <c r="P48" s="227">
        <v>185.71</v>
      </c>
      <c r="Q48" s="233">
        <v>10</v>
      </c>
      <c r="R48" s="240">
        <v>119925.34000000001</v>
      </c>
      <c r="S48" s="245">
        <v>886.2</v>
      </c>
      <c r="T48" s="227">
        <v>135.33000000000001</v>
      </c>
      <c r="U48" s="237">
        <v>8</v>
      </c>
      <c r="V48" s="240">
        <v>101547.28</v>
      </c>
      <c r="W48" s="245">
        <v>806.8</v>
      </c>
      <c r="X48" s="228">
        <v>125.86</v>
      </c>
      <c r="Y48" s="250">
        <v>1</v>
      </c>
      <c r="Z48" s="239">
        <v>2800.02</v>
      </c>
      <c r="AA48" s="247">
        <v>6</v>
      </c>
      <c r="AB48" s="226">
        <v>466.67</v>
      </c>
      <c r="AC48" s="403"/>
    </row>
    <row r="49" spans="1:29" s="218" customFormat="1" x14ac:dyDescent="0.25">
      <c r="A49" s="195"/>
      <c r="B49" s="383" t="s">
        <v>89</v>
      </c>
      <c r="C49" s="402" t="s">
        <v>88</v>
      </c>
      <c r="D49" s="394" t="s">
        <v>662</v>
      </c>
      <c r="E49" s="386">
        <v>6</v>
      </c>
      <c r="F49" s="367">
        <v>19969.2</v>
      </c>
      <c r="G49" s="366">
        <v>106</v>
      </c>
      <c r="H49" s="387">
        <v>188.39</v>
      </c>
      <c r="I49" s="377">
        <v>2</v>
      </c>
      <c r="J49" s="378">
        <v>1640</v>
      </c>
      <c r="K49" s="377">
        <v>18</v>
      </c>
      <c r="L49" s="401">
        <v>91.11</v>
      </c>
      <c r="M49" s="231"/>
      <c r="N49" s="425"/>
      <c r="O49" s="245"/>
      <c r="P49" s="227"/>
      <c r="Q49" s="233">
        <v>3</v>
      </c>
      <c r="R49" s="240">
        <v>14541.7</v>
      </c>
      <c r="S49" s="245">
        <v>58</v>
      </c>
      <c r="T49" s="227">
        <v>250.72</v>
      </c>
      <c r="U49" s="237">
        <v>1</v>
      </c>
      <c r="V49" s="240">
        <v>3787.5</v>
      </c>
      <c r="W49" s="245">
        <v>30</v>
      </c>
      <c r="X49" s="228">
        <v>126.25</v>
      </c>
      <c r="Y49" s="250"/>
      <c r="Z49" s="239"/>
      <c r="AA49" s="247"/>
      <c r="AB49" s="226"/>
      <c r="AC49" s="403"/>
    </row>
    <row r="50" spans="1:29" s="218" customFormat="1" x14ac:dyDescent="0.25">
      <c r="A50" s="195"/>
      <c r="B50" s="383" t="s">
        <v>859</v>
      </c>
      <c r="C50" s="402" t="s">
        <v>860</v>
      </c>
      <c r="D50" s="394" t="s">
        <v>662</v>
      </c>
      <c r="E50" s="386">
        <v>1</v>
      </c>
      <c r="F50" s="367">
        <v>6411.96</v>
      </c>
      <c r="G50" s="366">
        <v>12</v>
      </c>
      <c r="H50" s="387">
        <v>534.33000000000004</v>
      </c>
      <c r="I50" s="377"/>
      <c r="J50" s="378"/>
      <c r="K50" s="377"/>
      <c r="L50" s="401"/>
      <c r="M50" s="231">
        <v>1</v>
      </c>
      <c r="N50" s="425">
        <v>6411.96</v>
      </c>
      <c r="O50" s="245">
        <v>12</v>
      </c>
      <c r="P50" s="227">
        <v>534.33000000000004</v>
      </c>
      <c r="Q50" s="233"/>
      <c r="R50" s="240"/>
      <c r="S50" s="245"/>
      <c r="T50" s="227"/>
      <c r="U50" s="237"/>
      <c r="V50" s="240"/>
      <c r="W50" s="245"/>
      <c r="X50" s="228"/>
      <c r="Y50" s="250"/>
      <c r="Z50" s="239"/>
      <c r="AA50" s="247"/>
      <c r="AB50" s="226"/>
      <c r="AC50" s="403"/>
    </row>
    <row r="51" spans="1:29" s="218" customFormat="1" x14ac:dyDescent="0.25">
      <c r="A51" s="195"/>
      <c r="B51" s="383" t="s">
        <v>171</v>
      </c>
      <c r="C51" s="402" t="s">
        <v>94</v>
      </c>
      <c r="D51" s="394" t="s">
        <v>657</v>
      </c>
      <c r="E51" s="386">
        <v>7</v>
      </c>
      <c r="F51" s="367">
        <v>259995.45999999996</v>
      </c>
      <c r="G51" s="366">
        <v>4499</v>
      </c>
      <c r="H51" s="387">
        <v>57.79</v>
      </c>
      <c r="I51" s="377">
        <v>3</v>
      </c>
      <c r="J51" s="378">
        <v>51400</v>
      </c>
      <c r="K51" s="377">
        <v>1120</v>
      </c>
      <c r="L51" s="401">
        <v>45.89</v>
      </c>
      <c r="M51" s="231">
        <v>1</v>
      </c>
      <c r="N51" s="425">
        <v>83981.46</v>
      </c>
      <c r="O51" s="245">
        <v>739</v>
      </c>
      <c r="P51" s="227">
        <v>113.64</v>
      </c>
      <c r="Q51" s="234">
        <v>3</v>
      </c>
      <c r="R51" s="240">
        <v>124614</v>
      </c>
      <c r="S51" s="245">
        <v>2640</v>
      </c>
      <c r="T51" s="227">
        <v>47.2</v>
      </c>
      <c r="U51" s="237"/>
      <c r="V51" s="240"/>
      <c r="W51" s="245"/>
      <c r="X51" s="228"/>
      <c r="Y51" s="250"/>
      <c r="Z51" s="239"/>
      <c r="AA51" s="247"/>
      <c r="AB51" s="226"/>
      <c r="AC51" s="403"/>
    </row>
    <row r="52" spans="1:29" s="218" customFormat="1" x14ac:dyDescent="0.25">
      <c r="A52" s="195"/>
      <c r="B52" s="383" t="s">
        <v>95</v>
      </c>
      <c r="C52" s="404" t="s">
        <v>94</v>
      </c>
      <c r="D52" s="394" t="s">
        <v>653</v>
      </c>
      <c r="E52" s="386">
        <v>13</v>
      </c>
      <c r="F52" s="367">
        <v>159568.19</v>
      </c>
      <c r="G52" s="366">
        <v>4343</v>
      </c>
      <c r="H52" s="387">
        <v>36.74</v>
      </c>
      <c r="I52" s="377">
        <v>2</v>
      </c>
      <c r="J52" s="378">
        <v>7737.79</v>
      </c>
      <c r="K52" s="377">
        <v>163</v>
      </c>
      <c r="L52" s="401">
        <v>47.47</v>
      </c>
      <c r="M52" s="231">
        <v>2</v>
      </c>
      <c r="N52" s="425">
        <v>15830.4</v>
      </c>
      <c r="O52" s="245">
        <v>420</v>
      </c>
      <c r="P52" s="227">
        <v>37.69</v>
      </c>
      <c r="Q52" s="233">
        <v>5</v>
      </c>
      <c r="R52" s="240">
        <v>61755.3</v>
      </c>
      <c r="S52" s="245">
        <v>2080</v>
      </c>
      <c r="T52" s="227">
        <v>29.69</v>
      </c>
      <c r="U52" s="237">
        <v>3</v>
      </c>
      <c r="V52" s="240">
        <v>73744.7</v>
      </c>
      <c r="W52" s="245">
        <v>1670</v>
      </c>
      <c r="X52" s="228">
        <v>44.16</v>
      </c>
      <c r="Y52" s="250">
        <v>1</v>
      </c>
      <c r="Z52" s="239">
        <v>500</v>
      </c>
      <c r="AA52" s="247">
        <v>10</v>
      </c>
      <c r="AB52" s="226">
        <v>50</v>
      </c>
      <c r="AC52" s="403"/>
    </row>
    <row r="53" spans="1:29" s="218" customFormat="1" x14ac:dyDescent="0.25">
      <c r="A53" s="195"/>
      <c r="B53" s="405" t="s">
        <v>9</v>
      </c>
      <c r="C53" s="406" t="s">
        <v>8</v>
      </c>
      <c r="D53" s="407" t="s">
        <v>662</v>
      </c>
      <c r="E53" s="386">
        <v>2</v>
      </c>
      <c r="F53" s="367">
        <v>17836.939999999999</v>
      </c>
      <c r="G53" s="366">
        <v>71</v>
      </c>
      <c r="H53" s="387">
        <v>251.22</v>
      </c>
      <c r="I53" s="377">
        <v>2</v>
      </c>
      <c r="J53" s="378">
        <v>17836.939999999999</v>
      </c>
      <c r="K53" s="377">
        <v>71</v>
      </c>
      <c r="L53" s="401">
        <v>251.22</v>
      </c>
      <c r="M53" s="231"/>
      <c r="N53" s="425"/>
      <c r="O53" s="245"/>
      <c r="P53" s="227"/>
      <c r="Q53" s="233"/>
      <c r="R53" s="240"/>
      <c r="S53" s="245"/>
      <c r="T53" s="227"/>
      <c r="U53" s="237"/>
      <c r="V53" s="240"/>
      <c r="W53" s="245"/>
      <c r="X53" s="228"/>
      <c r="Y53" s="250"/>
      <c r="Z53" s="239"/>
      <c r="AA53" s="247"/>
      <c r="AB53" s="226"/>
      <c r="AC53" s="403"/>
    </row>
    <row r="54" spans="1:29" s="218" customFormat="1" x14ac:dyDescent="0.25">
      <c r="A54" s="195"/>
      <c r="B54" s="383" t="s">
        <v>11</v>
      </c>
      <c r="C54" s="404" t="s">
        <v>10</v>
      </c>
      <c r="D54" s="394" t="s">
        <v>662</v>
      </c>
      <c r="E54" s="386">
        <v>17</v>
      </c>
      <c r="F54" s="367">
        <v>326291.58</v>
      </c>
      <c r="G54" s="366">
        <v>1133</v>
      </c>
      <c r="H54" s="387">
        <v>287.99</v>
      </c>
      <c r="I54" s="377">
        <v>4</v>
      </c>
      <c r="J54" s="378">
        <v>109806.15000000001</v>
      </c>
      <c r="K54" s="377">
        <v>412</v>
      </c>
      <c r="L54" s="401">
        <v>266.52</v>
      </c>
      <c r="M54" s="231">
        <v>3</v>
      </c>
      <c r="N54" s="425">
        <v>59597.29</v>
      </c>
      <c r="O54" s="245">
        <v>213</v>
      </c>
      <c r="P54" s="227">
        <v>279.8</v>
      </c>
      <c r="Q54" s="233">
        <v>7</v>
      </c>
      <c r="R54" s="240">
        <v>89964.260000000009</v>
      </c>
      <c r="S54" s="245">
        <v>292</v>
      </c>
      <c r="T54" s="227">
        <v>308.10000000000002</v>
      </c>
      <c r="U54" s="237">
        <v>3</v>
      </c>
      <c r="V54" s="240">
        <v>66923.88</v>
      </c>
      <c r="W54" s="245">
        <v>216</v>
      </c>
      <c r="X54" s="228">
        <v>309.83</v>
      </c>
      <c r="Y54" s="250"/>
      <c r="Z54" s="239"/>
      <c r="AA54" s="247"/>
      <c r="AB54" s="226"/>
      <c r="AC54" s="403"/>
    </row>
    <row r="55" spans="1:29" s="218" customFormat="1" x14ac:dyDescent="0.25">
      <c r="A55" s="195"/>
      <c r="B55" s="383" t="s">
        <v>13</v>
      </c>
      <c r="C55" s="404" t="s">
        <v>12</v>
      </c>
      <c r="D55" s="394" t="s">
        <v>662</v>
      </c>
      <c r="E55" s="386">
        <v>29</v>
      </c>
      <c r="F55" s="367">
        <v>1738261.7600000002</v>
      </c>
      <c r="G55" s="366">
        <v>5359</v>
      </c>
      <c r="H55" s="387">
        <v>324.36</v>
      </c>
      <c r="I55" s="377">
        <v>8</v>
      </c>
      <c r="J55" s="378">
        <v>258742.07</v>
      </c>
      <c r="K55" s="377">
        <v>841</v>
      </c>
      <c r="L55" s="401">
        <v>307.66000000000003</v>
      </c>
      <c r="M55" s="231">
        <v>5</v>
      </c>
      <c r="N55" s="425">
        <v>431276.47000000003</v>
      </c>
      <c r="O55" s="245">
        <v>1420</v>
      </c>
      <c r="P55" s="227">
        <v>303.72000000000003</v>
      </c>
      <c r="Q55" s="233">
        <v>10</v>
      </c>
      <c r="R55" s="240">
        <v>558628.9</v>
      </c>
      <c r="S55" s="245">
        <v>1697</v>
      </c>
      <c r="T55" s="227">
        <v>329.19</v>
      </c>
      <c r="U55" s="237">
        <v>6</v>
      </c>
      <c r="V55" s="240">
        <v>489614.32</v>
      </c>
      <c r="W55" s="245">
        <v>1401</v>
      </c>
      <c r="X55" s="228">
        <v>349.47</v>
      </c>
      <c r="Y55" s="250"/>
      <c r="Z55" s="239"/>
      <c r="AA55" s="247"/>
      <c r="AB55" s="226"/>
      <c r="AC55" s="403"/>
    </row>
    <row r="56" spans="1:29" s="218" customFormat="1" x14ac:dyDescent="0.25">
      <c r="A56" s="195"/>
      <c r="B56" s="383" t="s">
        <v>631</v>
      </c>
      <c r="C56" s="404" t="s">
        <v>632</v>
      </c>
      <c r="D56" s="394" t="s">
        <v>662</v>
      </c>
      <c r="E56" s="386">
        <v>3</v>
      </c>
      <c r="F56" s="367">
        <v>59157.08</v>
      </c>
      <c r="G56" s="366">
        <v>130</v>
      </c>
      <c r="H56" s="387">
        <v>455.05</v>
      </c>
      <c r="I56" s="377"/>
      <c r="J56" s="378"/>
      <c r="K56" s="377"/>
      <c r="L56" s="401"/>
      <c r="M56" s="231">
        <v>1</v>
      </c>
      <c r="N56" s="425">
        <v>46080.36</v>
      </c>
      <c r="O56" s="245">
        <v>108</v>
      </c>
      <c r="P56" s="227">
        <v>426.67</v>
      </c>
      <c r="Q56" s="233">
        <v>1</v>
      </c>
      <c r="R56" s="240">
        <v>6570</v>
      </c>
      <c r="S56" s="245">
        <v>6</v>
      </c>
      <c r="T56" s="227">
        <v>1095</v>
      </c>
      <c r="U56" s="237">
        <v>1</v>
      </c>
      <c r="V56" s="240">
        <v>6506.72</v>
      </c>
      <c r="W56" s="245">
        <v>16</v>
      </c>
      <c r="X56" s="228">
        <v>406.67</v>
      </c>
      <c r="Y56" s="250"/>
      <c r="Z56" s="239"/>
      <c r="AA56" s="247"/>
      <c r="AB56" s="226"/>
      <c r="AC56" s="403"/>
    </row>
    <row r="57" spans="1:29" s="218" customFormat="1" x14ac:dyDescent="0.25">
      <c r="A57" s="195"/>
      <c r="B57" s="383" t="s">
        <v>15</v>
      </c>
      <c r="C57" s="404" t="s">
        <v>14</v>
      </c>
      <c r="D57" s="394" t="s">
        <v>662</v>
      </c>
      <c r="E57" s="386">
        <v>27</v>
      </c>
      <c r="F57" s="367">
        <v>618550.24000000011</v>
      </c>
      <c r="G57" s="366">
        <v>1388</v>
      </c>
      <c r="H57" s="387">
        <v>445.64</v>
      </c>
      <c r="I57" s="377">
        <v>7</v>
      </c>
      <c r="J57" s="378">
        <v>101441.01</v>
      </c>
      <c r="K57" s="377">
        <v>218</v>
      </c>
      <c r="L57" s="401">
        <v>465.33</v>
      </c>
      <c r="M57" s="231">
        <v>2</v>
      </c>
      <c r="N57" s="425">
        <v>58932.98</v>
      </c>
      <c r="O57" s="245">
        <v>106</v>
      </c>
      <c r="P57" s="227">
        <v>555.97</v>
      </c>
      <c r="Q57" s="233">
        <v>9</v>
      </c>
      <c r="R57" s="240">
        <v>306483.81</v>
      </c>
      <c r="S57" s="245">
        <v>735</v>
      </c>
      <c r="T57" s="227">
        <v>416.98</v>
      </c>
      <c r="U57" s="237">
        <v>8</v>
      </c>
      <c r="V57" s="240">
        <v>143292.44</v>
      </c>
      <c r="W57" s="245">
        <v>323</v>
      </c>
      <c r="X57" s="228">
        <v>443.63</v>
      </c>
      <c r="Y57" s="250">
        <v>1</v>
      </c>
      <c r="Z57" s="239">
        <v>8400</v>
      </c>
      <c r="AA57" s="247">
        <v>6</v>
      </c>
      <c r="AB57" s="226">
        <v>1400</v>
      </c>
      <c r="AC57" s="403"/>
    </row>
    <row r="58" spans="1:29" s="218" customFormat="1" ht="15.75" customHeight="1" x14ac:dyDescent="0.25">
      <c r="A58" s="195"/>
      <c r="B58" s="383" t="s">
        <v>91</v>
      </c>
      <c r="C58" s="402" t="s">
        <v>90</v>
      </c>
      <c r="D58" s="394" t="s">
        <v>662</v>
      </c>
      <c r="E58" s="386">
        <v>12</v>
      </c>
      <c r="F58" s="367">
        <v>368194.29</v>
      </c>
      <c r="G58" s="366">
        <v>565</v>
      </c>
      <c r="H58" s="387">
        <v>651.66999999999996</v>
      </c>
      <c r="I58" s="377">
        <v>2</v>
      </c>
      <c r="J58" s="378">
        <v>17718.86</v>
      </c>
      <c r="K58" s="377">
        <v>38</v>
      </c>
      <c r="L58" s="401">
        <v>466.29</v>
      </c>
      <c r="M58" s="231">
        <v>2</v>
      </c>
      <c r="N58" s="425">
        <v>16953.34</v>
      </c>
      <c r="O58" s="245">
        <v>22</v>
      </c>
      <c r="P58" s="227">
        <v>770.61</v>
      </c>
      <c r="Q58" s="233">
        <v>5</v>
      </c>
      <c r="R58" s="240">
        <v>192837.05</v>
      </c>
      <c r="S58" s="245">
        <v>206</v>
      </c>
      <c r="T58" s="227">
        <v>936.1</v>
      </c>
      <c r="U58" s="237">
        <v>3</v>
      </c>
      <c r="V58" s="240">
        <v>140685.04</v>
      </c>
      <c r="W58" s="245">
        <v>299</v>
      </c>
      <c r="X58" s="228">
        <v>470.52</v>
      </c>
      <c r="Y58" s="250"/>
      <c r="Z58" s="241"/>
      <c r="AA58" s="248"/>
      <c r="AB58" s="229"/>
      <c r="AC58" s="403"/>
    </row>
    <row r="59" spans="1:29" s="218" customFormat="1" x14ac:dyDescent="0.25">
      <c r="A59" s="195"/>
      <c r="B59" s="383" t="s">
        <v>172</v>
      </c>
      <c r="C59" s="404" t="s">
        <v>666</v>
      </c>
      <c r="D59" s="394" t="s">
        <v>662</v>
      </c>
      <c r="E59" s="386">
        <v>6</v>
      </c>
      <c r="F59" s="367">
        <v>438726.14</v>
      </c>
      <c r="G59" s="366">
        <v>678</v>
      </c>
      <c r="H59" s="387">
        <v>647.09</v>
      </c>
      <c r="I59" s="377">
        <v>1</v>
      </c>
      <c r="J59" s="378">
        <v>281026.8</v>
      </c>
      <c r="K59" s="377">
        <v>540</v>
      </c>
      <c r="L59" s="401">
        <v>520.41999999999996</v>
      </c>
      <c r="M59" s="231">
        <v>2</v>
      </c>
      <c r="N59" s="425">
        <v>11346.68</v>
      </c>
      <c r="O59" s="245">
        <v>10</v>
      </c>
      <c r="P59" s="227">
        <v>1134.67</v>
      </c>
      <c r="Q59" s="233">
        <v>2</v>
      </c>
      <c r="R59" s="240">
        <v>137585.96000000002</v>
      </c>
      <c r="S59" s="245">
        <v>118</v>
      </c>
      <c r="T59" s="227">
        <v>1165.98</v>
      </c>
      <c r="U59" s="237">
        <v>1</v>
      </c>
      <c r="V59" s="240">
        <v>8766.7000000000007</v>
      </c>
      <c r="W59" s="245">
        <v>10</v>
      </c>
      <c r="X59" s="228">
        <v>876.67</v>
      </c>
      <c r="Y59" s="250"/>
      <c r="Z59" s="239"/>
      <c r="AA59" s="247"/>
      <c r="AB59" s="226"/>
      <c r="AC59" s="403"/>
    </row>
    <row r="60" spans="1:29" s="218" customFormat="1" x14ac:dyDescent="0.25">
      <c r="A60" s="195"/>
      <c r="B60" s="383" t="s">
        <v>173</v>
      </c>
      <c r="C60" s="404" t="s">
        <v>667</v>
      </c>
      <c r="D60" s="394" t="s">
        <v>662</v>
      </c>
      <c r="E60" s="386">
        <v>7</v>
      </c>
      <c r="F60" s="367">
        <v>200940.03999999998</v>
      </c>
      <c r="G60" s="366">
        <v>202</v>
      </c>
      <c r="H60" s="387">
        <v>994.75</v>
      </c>
      <c r="I60" s="377">
        <v>2</v>
      </c>
      <c r="J60" s="378">
        <v>17748.47</v>
      </c>
      <c r="K60" s="377">
        <v>18</v>
      </c>
      <c r="L60" s="401">
        <v>986.03</v>
      </c>
      <c r="M60" s="231">
        <v>1</v>
      </c>
      <c r="N60" s="425">
        <v>6300</v>
      </c>
      <c r="O60" s="245">
        <v>6</v>
      </c>
      <c r="P60" s="227">
        <v>1050</v>
      </c>
      <c r="Q60" s="233">
        <v>4</v>
      </c>
      <c r="R60" s="240">
        <v>176891.57</v>
      </c>
      <c r="S60" s="245">
        <v>178</v>
      </c>
      <c r="T60" s="227">
        <v>993.77</v>
      </c>
      <c r="U60" s="237"/>
      <c r="V60" s="240"/>
      <c r="W60" s="245"/>
      <c r="X60" s="228"/>
      <c r="Y60" s="250"/>
      <c r="Z60" s="239"/>
      <c r="AA60" s="247"/>
      <c r="AB60" s="226"/>
      <c r="AC60" s="403"/>
    </row>
    <row r="61" spans="1:29" s="218" customFormat="1" x14ac:dyDescent="0.25">
      <c r="A61" s="195"/>
      <c r="B61" s="383" t="s">
        <v>861</v>
      </c>
      <c r="C61" s="404" t="s">
        <v>862</v>
      </c>
      <c r="D61" s="394" t="s">
        <v>662</v>
      </c>
      <c r="E61" s="386">
        <v>1</v>
      </c>
      <c r="F61" s="367">
        <v>13434.77</v>
      </c>
      <c r="G61" s="366">
        <v>1</v>
      </c>
      <c r="H61" s="387">
        <v>13434.77</v>
      </c>
      <c r="I61" s="377"/>
      <c r="J61" s="378"/>
      <c r="K61" s="377"/>
      <c r="L61" s="401"/>
      <c r="M61" s="231"/>
      <c r="N61" s="425"/>
      <c r="O61" s="245"/>
      <c r="P61" s="227"/>
      <c r="Q61" s="233"/>
      <c r="R61" s="240"/>
      <c r="S61" s="245"/>
      <c r="T61" s="227"/>
      <c r="U61" s="237">
        <v>1</v>
      </c>
      <c r="V61" s="240">
        <v>13434.77</v>
      </c>
      <c r="W61" s="245">
        <v>1</v>
      </c>
      <c r="X61" s="228">
        <v>13434.77</v>
      </c>
      <c r="Y61" s="250"/>
      <c r="Z61" s="239"/>
      <c r="AA61" s="247"/>
      <c r="AB61" s="226"/>
      <c r="AC61" s="403"/>
    </row>
    <row r="62" spans="1:29" s="218" customFormat="1" x14ac:dyDescent="0.25">
      <c r="A62" s="195"/>
      <c r="B62" s="383" t="s">
        <v>179</v>
      </c>
      <c r="C62" s="402" t="s">
        <v>671</v>
      </c>
      <c r="D62" s="394" t="s">
        <v>662</v>
      </c>
      <c r="E62" s="386">
        <v>7</v>
      </c>
      <c r="F62" s="367">
        <v>1092294.6400000001</v>
      </c>
      <c r="G62" s="366">
        <v>878</v>
      </c>
      <c r="H62" s="387">
        <v>1244.07</v>
      </c>
      <c r="I62" s="377"/>
      <c r="J62" s="378"/>
      <c r="K62" s="377"/>
      <c r="L62" s="401"/>
      <c r="M62" s="231"/>
      <c r="N62" s="425"/>
      <c r="O62" s="245"/>
      <c r="P62" s="227"/>
      <c r="Q62" s="233">
        <v>3</v>
      </c>
      <c r="R62" s="240">
        <v>79033.009999999995</v>
      </c>
      <c r="S62" s="245">
        <v>67</v>
      </c>
      <c r="T62" s="227">
        <v>1179.5999999999999</v>
      </c>
      <c r="U62" s="237">
        <v>4</v>
      </c>
      <c r="V62" s="240">
        <v>1013261.63</v>
      </c>
      <c r="W62" s="245">
        <v>811</v>
      </c>
      <c r="X62" s="228">
        <v>1249.4000000000001</v>
      </c>
      <c r="Y62" s="250"/>
      <c r="Z62" s="239"/>
      <c r="AA62" s="247"/>
      <c r="AB62" s="226"/>
      <c r="AC62" s="403"/>
    </row>
    <row r="63" spans="1:29" s="218" customFormat="1" x14ac:dyDescent="0.25">
      <c r="A63" s="195"/>
      <c r="B63" s="383" t="s">
        <v>92</v>
      </c>
      <c r="C63" s="402" t="s">
        <v>672</v>
      </c>
      <c r="D63" s="394" t="s">
        <v>662</v>
      </c>
      <c r="E63" s="386">
        <v>4</v>
      </c>
      <c r="F63" s="367">
        <v>70268.959999999992</v>
      </c>
      <c r="G63" s="366">
        <v>70.5</v>
      </c>
      <c r="H63" s="387">
        <v>996.72</v>
      </c>
      <c r="I63" s="377"/>
      <c r="J63" s="378"/>
      <c r="K63" s="377"/>
      <c r="L63" s="401"/>
      <c r="M63" s="231">
        <v>1</v>
      </c>
      <c r="N63" s="425">
        <v>11040</v>
      </c>
      <c r="O63" s="245">
        <v>10</v>
      </c>
      <c r="P63" s="227">
        <v>1104</v>
      </c>
      <c r="Q63" s="233">
        <v>2</v>
      </c>
      <c r="R63" s="240">
        <v>54687.28</v>
      </c>
      <c r="S63" s="245">
        <v>58</v>
      </c>
      <c r="T63" s="227">
        <v>942.88</v>
      </c>
      <c r="U63" s="237">
        <v>1</v>
      </c>
      <c r="V63" s="240">
        <v>4541.68</v>
      </c>
      <c r="W63" s="245">
        <v>2.5</v>
      </c>
      <c r="X63" s="228">
        <v>1816.67</v>
      </c>
      <c r="Y63" s="250"/>
      <c r="Z63" s="239"/>
      <c r="AA63" s="247"/>
      <c r="AB63" s="226"/>
      <c r="AC63" s="403"/>
    </row>
    <row r="64" spans="1:29" s="218" customFormat="1" x14ac:dyDescent="0.25">
      <c r="A64" s="195"/>
      <c r="B64" s="405" t="s">
        <v>181</v>
      </c>
      <c r="C64" s="406" t="s">
        <v>673</v>
      </c>
      <c r="D64" s="407" t="s">
        <v>662</v>
      </c>
      <c r="E64" s="386">
        <v>7</v>
      </c>
      <c r="F64" s="367">
        <v>1297651.3</v>
      </c>
      <c r="G64" s="366">
        <v>940</v>
      </c>
      <c r="H64" s="387">
        <v>1380.48</v>
      </c>
      <c r="I64" s="377"/>
      <c r="J64" s="378"/>
      <c r="K64" s="377"/>
      <c r="L64" s="401"/>
      <c r="M64" s="231"/>
      <c r="N64" s="425"/>
      <c r="O64" s="245"/>
      <c r="P64" s="227"/>
      <c r="Q64" s="233">
        <v>4</v>
      </c>
      <c r="R64" s="240">
        <v>781868.59000000008</v>
      </c>
      <c r="S64" s="245">
        <v>593</v>
      </c>
      <c r="T64" s="227">
        <v>1318.5</v>
      </c>
      <c r="U64" s="237">
        <v>3</v>
      </c>
      <c r="V64" s="240">
        <v>515782.71</v>
      </c>
      <c r="W64" s="245">
        <v>347</v>
      </c>
      <c r="X64" s="228">
        <v>1486.41</v>
      </c>
      <c r="Y64" s="250"/>
      <c r="Z64" s="239"/>
      <c r="AA64" s="247"/>
      <c r="AB64" s="226"/>
      <c r="AC64" s="403"/>
    </row>
    <row r="65" spans="1:31" s="218" customFormat="1" x14ac:dyDescent="0.25">
      <c r="A65" s="195"/>
      <c r="B65" s="383" t="s">
        <v>182</v>
      </c>
      <c r="C65" s="402" t="s">
        <v>914</v>
      </c>
      <c r="D65" s="394" t="s">
        <v>662</v>
      </c>
      <c r="E65" s="386">
        <v>10</v>
      </c>
      <c r="F65" s="367">
        <v>1917040.2899999998</v>
      </c>
      <c r="G65" s="366">
        <v>1337</v>
      </c>
      <c r="H65" s="387">
        <v>1433.84</v>
      </c>
      <c r="I65" s="377">
        <v>1</v>
      </c>
      <c r="J65" s="378">
        <v>255682.85</v>
      </c>
      <c r="K65" s="377">
        <v>145</v>
      </c>
      <c r="L65" s="401">
        <v>1763.33</v>
      </c>
      <c r="M65" s="231">
        <v>2</v>
      </c>
      <c r="N65" s="425">
        <v>390291.92</v>
      </c>
      <c r="O65" s="245">
        <v>308</v>
      </c>
      <c r="P65" s="227">
        <v>1267.18</v>
      </c>
      <c r="Q65" s="233">
        <v>2</v>
      </c>
      <c r="R65" s="240">
        <v>235366.65</v>
      </c>
      <c r="S65" s="245">
        <v>145</v>
      </c>
      <c r="T65" s="227">
        <v>1623.22</v>
      </c>
      <c r="U65" s="237">
        <v>5</v>
      </c>
      <c r="V65" s="240">
        <v>1035698.8699999999</v>
      </c>
      <c r="W65" s="245">
        <v>739</v>
      </c>
      <c r="X65" s="228">
        <v>1401.49</v>
      </c>
      <c r="Y65" s="250"/>
      <c r="Z65" s="239"/>
      <c r="AA65" s="247"/>
      <c r="AB65" s="226"/>
      <c r="AC65" s="403"/>
    </row>
    <row r="66" spans="1:31" s="218" customFormat="1" x14ac:dyDescent="0.25">
      <c r="A66" s="195"/>
      <c r="B66" s="409" t="s">
        <v>183</v>
      </c>
      <c r="C66" s="402" t="s">
        <v>184</v>
      </c>
      <c r="D66" s="394" t="s">
        <v>657</v>
      </c>
      <c r="E66" s="386">
        <v>24</v>
      </c>
      <c r="F66" s="367">
        <v>905752.23</v>
      </c>
      <c r="G66" s="366">
        <v>2049.5</v>
      </c>
      <c r="H66" s="387">
        <v>441.94</v>
      </c>
      <c r="I66" s="377">
        <v>2</v>
      </c>
      <c r="J66" s="378">
        <v>54366.759999999995</v>
      </c>
      <c r="K66" s="377">
        <v>88</v>
      </c>
      <c r="L66" s="401">
        <v>617.79999999999995</v>
      </c>
      <c r="M66" s="231">
        <v>2</v>
      </c>
      <c r="N66" s="425">
        <v>47010</v>
      </c>
      <c r="O66" s="245">
        <v>68</v>
      </c>
      <c r="P66" s="227">
        <v>691.32</v>
      </c>
      <c r="Q66" s="233">
        <v>9</v>
      </c>
      <c r="R66" s="240">
        <v>211496.39000000004</v>
      </c>
      <c r="S66" s="245">
        <v>340.5</v>
      </c>
      <c r="T66" s="227">
        <v>621.13</v>
      </c>
      <c r="U66" s="237">
        <v>11</v>
      </c>
      <c r="V66" s="240">
        <v>592879.07999999996</v>
      </c>
      <c r="W66" s="245">
        <v>1553</v>
      </c>
      <c r="X66" s="228">
        <v>381.76</v>
      </c>
      <c r="Y66" s="250"/>
      <c r="Z66" s="239"/>
      <c r="AA66" s="247"/>
      <c r="AB66" s="226"/>
      <c r="AC66" s="403"/>
    </row>
    <row r="67" spans="1:31" s="218" customFormat="1" x14ac:dyDescent="0.25">
      <c r="A67" s="195"/>
      <c r="B67" s="409" t="s">
        <v>185</v>
      </c>
      <c r="C67" s="402" t="s">
        <v>674</v>
      </c>
      <c r="D67" s="394" t="s">
        <v>657</v>
      </c>
      <c r="E67" s="386">
        <v>5</v>
      </c>
      <c r="F67" s="367">
        <v>51537.689999999995</v>
      </c>
      <c r="G67" s="366">
        <v>73.899999999999991</v>
      </c>
      <c r="H67" s="387">
        <v>697.4</v>
      </c>
      <c r="I67" s="377">
        <v>1</v>
      </c>
      <c r="J67" s="378">
        <v>3145</v>
      </c>
      <c r="K67" s="377">
        <v>3.4</v>
      </c>
      <c r="L67" s="401">
        <v>925</v>
      </c>
      <c r="M67" s="231">
        <v>1</v>
      </c>
      <c r="N67" s="425">
        <v>35510</v>
      </c>
      <c r="O67" s="245">
        <v>53</v>
      </c>
      <c r="P67" s="227">
        <v>670</v>
      </c>
      <c r="Q67" s="233">
        <v>3</v>
      </c>
      <c r="R67" s="240">
        <v>12882.69</v>
      </c>
      <c r="S67" s="245">
        <v>17.5</v>
      </c>
      <c r="T67" s="227">
        <v>736.15</v>
      </c>
      <c r="U67" s="237"/>
      <c r="V67" s="240"/>
      <c r="W67" s="245"/>
      <c r="X67" s="228"/>
      <c r="Y67" s="250"/>
      <c r="Z67" s="239"/>
      <c r="AA67" s="247"/>
      <c r="AB67" s="226"/>
      <c r="AC67" s="403"/>
    </row>
    <row r="68" spans="1:31" s="218" customFormat="1" x14ac:dyDescent="0.25">
      <c r="A68" s="195"/>
      <c r="B68" s="409" t="s">
        <v>675</v>
      </c>
      <c r="C68" s="402" t="s">
        <v>676</v>
      </c>
      <c r="D68" s="394" t="s">
        <v>657</v>
      </c>
      <c r="E68" s="386">
        <v>4</v>
      </c>
      <c r="F68" s="367">
        <v>106299.73999999999</v>
      </c>
      <c r="G68" s="366">
        <v>157.30000000000001</v>
      </c>
      <c r="H68" s="387">
        <v>675.78</v>
      </c>
      <c r="I68" s="377">
        <v>1</v>
      </c>
      <c r="J68" s="378">
        <v>15654.59</v>
      </c>
      <c r="K68" s="377">
        <v>23.6</v>
      </c>
      <c r="L68" s="401">
        <v>663.33</v>
      </c>
      <c r="M68" s="231"/>
      <c r="N68" s="425"/>
      <c r="O68" s="245"/>
      <c r="P68" s="227"/>
      <c r="Q68" s="233">
        <v>1</v>
      </c>
      <c r="R68" s="240">
        <v>25455.78</v>
      </c>
      <c r="S68" s="245">
        <v>22.7</v>
      </c>
      <c r="T68" s="227">
        <v>1121.4000000000001</v>
      </c>
      <c r="U68" s="237">
        <v>2</v>
      </c>
      <c r="V68" s="240">
        <v>65189.37</v>
      </c>
      <c r="W68" s="245">
        <v>111</v>
      </c>
      <c r="X68" s="228">
        <v>587.29</v>
      </c>
      <c r="Y68" s="250"/>
      <c r="Z68" s="239"/>
      <c r="AA68" s="247"/>
      <c r="AB68" s="226"/>
      <c r="AC68" s="403"/>
    </row>
    <row r="69" spans="1:31" s="218" customFormat="1" x14ac:dyDescent="0.25">
      <c r="A69" s="195"/>
      <c r="B69" s="409" t="s">
        <v>20</v>
      </c>
      <c r="C69" s="384" t="s">
        <v>677</v>
      </c>
      <c r="D69" s="394" t="s">
        <v>657</v>
      </c>
      <c r="E69" s="386">
        <v>2</v>
      </c>
      <c r="F69" s="367">
        <v>156600</v>
      </c>
      <c r="G69" s="366">
        <v>812</v>
      </c>
      <c r="H69" s="387">
        <v>192.86</v>
      </c>
      <c r="I69" s="377">
        <v>1</v>
      </c>
      <c r="J69" s="378">
        <v>133200</v>
      </c>
      <c r="K69" s="377">
        <v>740</v>
      </c>
      <c r="L69" s="401">
        <v>180</v>
      </c>
      <c r="M69" s="231"/>
      <c r="N69" s="425"/>
      <c r="O69" s="245"/>
      <c r="P69" s="227"/>
      <c r="Q69" s="233"/>
      <c r="R69" s="240"/>
      <c r="S69" s="245"/>
      <c r="T69" s="227"/>
      <c r="U69" s="237">
        <v>1</v>
      </c>
      <c r="V69" s="240">
        <v>23400</v>
      </c>
      <c r="W69" s="245">
        <v>72</v>
      </c>
      <c r="X69" s="228">
        <v>325</v>
      </c>
      <c r="Y69" s="250"/>
      <c r="Z69" s="239"/>
      <c r="AA69" s="247"/>
      <c r="AB69" s="226"/>
      <c r="AC69" s="403"/>
    </row>
    <row r="70" spans="1:31" s="218" customFormat="1" x14ac:dyDescent="0.25">
      <c r="A70" s="195"/>
      <c r="B70" s="405" t="s">
        <v>117</v>
      </c>
      <c r="C70" s="406" t="s">
        <v>116</v>
      </c>
      <c r="D70" s="407" t="s">
        <v>657</v>
      </c>
      <c r="E70" s="386">
        <v>7</v>
      </c>
      <c r="F70" s="367">
        <v>544100.30000000005</v>
      </c>
      <c r="G70" s="366">
        <v>7329</v>
      </c>
      <c r="H70" s="387">
        <v>74.239999999999995</v>
      </c>
      <c r="I70" s="377">
        <v>1</v>
      </c>
      <c r="J70" s="378">
        <v>6651.6</v>
      </c>
      <c r="K70" s="377">
        <v>115</v>
      </c>
      <c r="L70" s="401">
        <v>57.84</v>
      </c>
      <c r="M70" s="231"/>
      <c r="N70" s="425"/>
      <c r="O70" s="245"/>
      <c r="P70" s="227"/>
      <c r="Q70" s="233">
        <v>4</v>
      </c>
      <c r="R70" s="240">
        <v>524710.17999999993</v>
      </c>
      <c r="S70" s="245">
        <v>7108</v>
      </c>
      <c r="T70" s="227">
        <v>73.819999999999993</v>
      </c>
      <c r="U70" s="237">
        <v>2</v>
      </c>
      <c r="V70" s="240">
        <v>12738.52</v>
      </c>
      <c r="W70" s="245">
        <v>106</v>
      </c>
      <c r="X70" s="228">
        <v>120.17</v>
      </c>
      <c r="Y70" s="250"/>
      <c r="Z70" s="239"/>
      <c r="AA70" s="247"/>
      <c r="AB70" s="226"/>
      <c r="AC70" s="403"/>
    </row>
    <row r="71" spans="1:31" s="218" customFormat="1" x14ac:dyDescent="0.25">
      <c r="A71" s="195"/>
      <c r="B71" s="405" t="s">
        <v>113</v>
      </c>
      <c r="C71" s="406" t="s">
        <v>678</v>
      </c>
      <c r="D71" s="407" t="s">
        <v>662</v>
      </c>
      <c r="E71" s="386">
        <v>7</v>
      </c>
      <c r="F71" s="367">
        <v>563157.30000000005</v>
      </c>
      <c r="G71" s="366">
        <v>7333</v>
      </c>
      <c r="H71" s="387">
        <v>76.8</v>
      </c>
      <c r="I71" s="377">
        <v>1</v>
      </c>
      <c r="J71" s="378">
        <v>31479.5</v>
      </c>
      <c r="K71" s="377">
        <v>754</v>
      </c>
      <c r="L71" s="401">
        <v>41.75</v>
      </c>
      <c r="M71" s="231"/>
      <c r="N71" s="425"/>
      <c r="O71" s="245"/>
      <c r="P71" s="227"/>
      <c r="Q71" s="233">
        <v>5</v>
      </c>
      <c r="R71" s="240">
        <v>522094.8</v>
      </c>
      <c r="S71" s="245">
        <v>6505</v>
      </c>
      <c r="T71" s="227">
        <v>80.260000000000005</v>
      </c>
      <c r="U71" s="237">
        <v>1</v>
      </c>
      <c r="V71" s="240">
        <v>9583</v>
      </c>
      <c r="W71" s="245">
        <v>74</v>
      </c>
      <c r="X71" s="228">
        <v>129.5</v>
      </c>
      <c r="Y71" s="250"/>
      <c r="Z71" s="239"/>
      <c r="AA71" s="247"/>
      <c r="AB71" s="226"/>
      <c r="AC71" s="403"/>
    </row>
    <row r="72" spans="1:31" s="218" customFormat="1" x14ac:dyDescent="0.25">
      <c r="A72" s="195"/>
      <c r="B72" s="405" t="s">
        <v>115</v>
      </c>
      <c r="C72" s="406" t="s">
        <v>114</v>
      </c>
      <c r="D72" s="407" t="s">
        <v>662</v>
      </c>
      <c r="E72" s="386">
        <v>1</v>
      </c>
      <c r="F72" s="367">
        <v>2712.5</v>
      </c>
      <c r="G72" s="366">
        <v>25</v>
      </c>
      <c r="H72" s="387">
        <v>108.5</v>
      </c>
      <c r="I72" s="377"/>
      <c r="J72" s="378"/>
      <c r="K72" s="377"/>
      <c r="L72" s="401"/>
      <c r="M72" s="231"/>
      <c r="N72" s="425"/>
      <c r="O72" s="245"/>
      <c r="P72" s="227"/>
      <c r="Q72" s="233"/>
      <c r="R72" s="240"/>
      <c r="S72" s="245"/>
      <c r="T72" s="227"/>
      <c r="U72" s="237">
        <v>1</v>
      </c>
      <c r="V72" s="240">
        <v>2712.5</v>
      </c>
      <c r="W72" s="245">
        <v>25</v>
      </c>
      <c r="X72" s="228">
        <v>108.5</v>
      </c>
      <c r="Y72" s="250"/>
      <c r="Z72" s="239"/>
      <c r="AA72" s="247"/>
      <c r="AB72" s="226"/>
      <c r="AC72" s="403"/>
      <c r="AE72" s="408"/>
    </row>
    <row r="73" spans="1:31" s="218" customFormat="1" x14ac:dyDescent="0.25">
      <c r="A73" s="195"/>
      <c r="B73" s="405" t="s">
        <v>863</v>
      </c>
      <c r="C73" s="406" t="s">
        <v>864</v>
      </c>
      <c r="D73" s="407" t="s">
        <v>605</v>
      </c>
      <c r="E73" s="386">
        <v>1</v>
      </c>
      <c r="F73" s="367">
        <v>7410.68</v>
      </c>
      <c r="G73" s="366">
        <v>1</v>
      </c>
      <c r="H73" s="387">
        <v>7410.68</v>
      </c>
      <c r="I73" s="377"/>
      <c r="J73" s="378"/>
      <c r="K73" s="377"/>
      <c r="L73" s="401"/>
      <c r="M73" s="231"/>
      <c r="N73" s="425"/>
      <c r="O73" s="245"/>
      <c r="P73" s="227"/>
      <c r="Q73" s="233"/>
      <c r="R73" s="240"/>
      <c r="S73" s="245"/>
      <c r="T73" s="227"/>
      <c r="U73" s="237">
        <v>1</v>
      </c>
      <c r="V73" s="240">
        <v>7410.68</v>
      </c>
      <c r="W73" s="245">
        <v>1</v>
      </c>
      <c r="X73" s="228">
        <v>7410.68</v>
      </c>
      <c r="Y73" s="250"/>
      <c r="Z73" s="239"/>
      <c r="AA73" s="247"/>
      <c r="AB73" s="226"/>
      <c r="AC73" s="403"/>
    </row>
    <row r="74" spans="1:31" s="218" customFormat="1" x14ac:dyDescent="0.25">
      <c r="A74" s="195"/>
      <c r="B74" s="405" t="s">
        <v>186</v>
      </c>
      <c r="C74" s="406" t="s">
        <v>187</v>
      </c>
      <c r="D74" s="407" t="s">
        <v>605</v>
      </c>
      <c r="E74" s="386">
        <v>1</v>
      </c>
      <c r="F74" s="367">
        <v>84716.7</v>
      </c>
      <c r="G74" s="366">
        <v>10</v>
      </c>
      <c r="H74" s="387">
        <v>8471.67</v>
      </c>
      <c r="I74" s="377"/>
      <c r="J74" s="378"/>
      <c r="K74" s="377"/>
      <c r="L74" s="401"/>
      <c r="M74" s="231"/>
      <c r="N74" s="425"/>
      <c r="O74" s="245"/>
      <c r="P74" s="227"/>
      <c r="Q74" s="233">
        <v>1</v>
      </c>
      <c r="R74" s="240">
        <v>84716.7</v>
      </c>
      <c r="S74" s="245">
        <v>10</v>
      </c>
      <c r="T74" s="227">
        <v>8471.67</v>
      </c>
      <c r="U74" s="237"/>
      <c r="V74" s="240"/>
      <c r="W74" s="245"/>
      <c r="X74" s="228"/>
      <c r="Y74" s="250"/>
      <c r="Z74" s="239"/>
      <c r="AA74" s="247"/>
      <c r="AB74" s="226"/>
      <c r="AC74" s="403"/>
    </row>
    <row r="75" spans="1:31" s="218" customFormat="1" x14ac:dyDescent="0.25">
      <c r="A75" s="195"/>
      <c r="B75" s="409" t="s">
        <v>188</v>
      </c>
      <c r="C75" s="384" t="s">
        <v>189</v>
      </c>
      <c r="D75" s="394" t="s">
        <v>662</v>
      </c>
      <c r="E75" s="386">
        <v>2</v>
      </c>
      <c r="F75" s="367">
        <v>50134</v>
      </c>
      <c r="G75" s="366">
        <v>18</v>
      </c>
      <c r="H75" s="387">
        <v>2785.22</v>
      </c>
      <c r="I75" s="377"/>
      <c r="J75" s="378"/>
      <c r="K75" s="377"/>
      <c r="L75" s="401"/>
      <c r="M75" s="231"/>
      <c r="N75" s="425"/>
      <c r="O75" s="245"/>
      <c r="P75" s="227"/>
      <c r="Q75" s="233">
        <v>1</v>
      </c>
      <c r="R75" s="240">
        <v>20020</v>
      </c>
      <c r="S75" s="245">
        <v>11</v>
      </c>
      <c r="T75" s="227">
        <v>1820</v>
      </c>
      <c r="U75" s="237">
        <v>1</v>
      </c>
      <c r="V75" s="240">
        <v>30114</v>
      </c>
      <c r="W75" s="245">
        <v>7</v>
      </c>
      <c r="X75" s="228">
        <v>4302</v>
      </c>
      <c r="Y75" s="250"/>
      <c r="Z75" s="239"/>
      <c r="AA75" s="247"/>
      <c r="AB75" s="226"/>
      <c r="AC75" s="403"/>
    </row>
    <row r="76" spans="1:31" s="218" customFormat="1" x14ac:dyDescent="0.25">
      <c r="A76" s="195"/>
      <c r="B76" s="409" t="s">
        <v>190</v>
      </c>
      <c r="C76" s="384" t="s">
        <v>679</v>
      </c>
      <c r="D76" s="394" t="s">
        <v>605</v>
      </c>
      <c r="E76" s="386">
        <v>6</v>
      </c>
      <c r="F76" s="367">
        <v>74399.88</v>
      </c>
      <c r="G76" s="366">
        <v>66</v>
      </c>
      <c r="H76" s="387">
        <v>1127.27</v>
      </c>
      <c r="I76" s="377">
        <v>2</v>
      </c>
      <c r="J76" s="378">
        <v>28776.5</v>
      </c>
      <c r="K76" s="377">
        <v>35</v>
      </c>
      <c r="L76" s="401">
        <v>822.19</v>
      </c>
      <c r="M76" s="231">
        <v>1</v>
      </c>
      <c r="N76" s="425">
        <v>800</v>
      </c>
      <c r="O76" s="245">
        <v>1</v>
      </c>
      <c r="P76" s="227">
        <v>800</v>
      </c>
      <c r="Q76" s="233">
        <v>3</v>
      </c>
      <c r="R76" s="240">
        <v>44823.38</v>
      </c>
      <c r="S76" s="245">
        <v>30</v>
      </c>
      <c r="T76" s="227">
        <v>1494.11</v>
      </c>
      <c r="U76" s="237"/>
      <c r="V76" s="240"/>
      <c r="W76" s="245"/>
      <c r="X76" s="228"/>
      <c r="Y76" s="250"/>
      <c r="Z76" s="239"/>
      <c r="AA76" s="247"/>
      <c r="AB76" s="226"/>
      <c r="AC76" s="403"/>
    </row>
    <row r="77" spans="1:31" s="218" customFormat="1" x14ac:dyDescent="0.25">
      <c r="A77" s="195"/>
      <c r="B77" s="409" t="s">
        <v>191</v>
      </c>
      <c r="C77" s="384" t="s">
        <v>192</v>
      </c>
      <c r="D77" s="394" t="s">
        <v>605</v>
      </c>
      <c r="E77" s="386">
        <v>3</v>
      </c>
      <c r="F77" s="367">
        <v>22519.260000000002</v>
      </c>
      <c r="G77" s="366">
        <v>9</v>
      </c>
      <c r="H77" s="387">
        <v>2502.14</v>
      </c>
      <c r="I77" s="377">
        <v>1</v>
      </c>
      <c r="J77" s="378">
        <v>3333.32</v>
      </c>
      <c r="K77" s="377">
        <v>4</v>
      </c>
      <c r="L77" s="401">
        <v>833.33</v>
      </c>
      <c r="M77" s="231"/>
      <c r="N77" s="425"/>
      <c r="O77" s="245"/>
      <c r="P77" s="227"/>
      <c r="Q77" s="233">
        <v>1</v>
      </c>
      <c r="R77" s="240">
        <v>15932</v>
      </c>
      <c r="S77" s="245">
        <v>4</v>
      </c>
      <c r="T77" s="227">
        <v>3983</v>
      </c>
      <c r="U77" s="237">
        <v>1</v>
      </c>
      <c r="V77" s="240">
        <v>3253.94</v>
      </c>
      <c r="W77" s="245">
        <v>1</v>
      </c>
      <c r="X77" s="228">
        <v>3253.94</v>
      </c>
      <c r="Y77" s="250"/>
      <c r="Z77" s="239"/>
      <c r="AA77" s="247"/>
      <c r="AB77" s="226"/>
      <c r="AC77" s="403"/>
    </row>
    <row r="78" spans="1:31" s="218" customFormat="1" x14ac:dyDescent="0.25">
      <c r="A78" s="195"/>
      <c r="B78" s="409" t="s">
        <v>193</v>
      </c>
      <c r="C78" s="384" t="s">
        <v>623</v>
      </c>
      <c r="D78" s="394" t="s">
        <v>605</v>
      </c>
      <c r="E78" s="386">
        <v>5</v>
      </c>
      <c r="F78" s="367">
        <v>22614.560000000001</v>
      </c>
      <c r="G78" s="366">
        <v>30</v>
      </c>
      <c r="H78" s="387">
        <v>753.82</v>
      </c>
      <c r="I78" s="377">
        <v>2</v>
      </c>
      <c r="J78" s="378">
        <v>5064.5599999999995</v>
      </c>
      <c r="K78" s="377">
        <v>10</v>
      </c>
      <c r="L78" s="401">
        <v>506.46</v>
      </c>
      <c r="M78" s="231">
        <v>1</v>
      </c>
      <c r="N78" s="425">
        <v>1600</v>
      </c>
      <c r="O78" s="245">
        <v>2</v>
      </c>
      <c r="P78" s="227">
        <v>800</v>
      </c>
      <c r="Q78" s="233">
        <v>2</v>
      </c>
      <c r="R78" s="240">
        <v>15950</v>
      </c>
      <c r="S78" s="245">
        <v>18</v>
      </c>
      <c r="T78" s="227">
        <v>886.11</v>
      </c>
      <c r="U78" s="237"/>
      <c r="V78" s="240"/>
      <c r="W78" s="245"/>
      <c r="X78" s="228"/>
      <c r="Y78" s="250"/>
      <c r="Z78" s="239"/>
      <c r="AA78" s="247"/>
      <c r="AB78" s="226"/>
      <c r="AC78" s="403"/>
    </row>
    <row r="79" spans="1:31" s="218" customFormat="1" x14ac:dyDescent="0.25">
      <c r="A79" s="195"/>
      <c r="B79" s="409" t="s">
        <v>865</v>
      </c>
      <c r="C79" s="384" t="s">
        <v>866</v>
      </c>
      <c r="D79" s="394" t="s">
        <v>605</v>
      </c>
      <c r="E79" s="386">
        <v>2</v>
      </c>
      <c r="F79" s="367">
        <v>36792.5</v>
      </c>
      <c r="G79" s="366">
        <v>23</v>
      </c>
      <c r="H79" s="387">
        <v>1599.67</v>
      </c>
      <c r="I79" s="377"/>
      <c r="J79" s="378"/>
      <c r="K79" s="377"/>
      <c r="L79" s="401"/>
      <c r="M79" s="231"/>
      <c r="N79" s="425"/>
      <c r="O79" s="245"/>
      <c r="P79" s="227"/>
      <c r="Q79" s="233"/>
      <c r="R79" s="240"/>
      <c r="S79" s="245"/>
      <c r="T79" s="227"/>
      <c r="U79" s="237">
        <v>2</v>
      </c>
      <c r="V79" s="240">
        <v>36792.5</v>
      </c>
      <c r="W79" s="245">
        <v>23</v>
      </c>
      <c r="X79" s="228">
        <v>1599.67</v>
      </c>
      <c r="Y79" s="250"/>
      <c r="Z79" s="239"/>
      <c r="AA79" s="247"/>
      <c r="AB79" s="226"/>
      <c r="AC79" s="403"/>
    </row>
    <row r="80" spans="1:31" s="218" customFormat="1" x14ac:dyDescent="0.25">
      <c r="A80" s="195"/>
      <c r="B80" s="409" t="s">
        <v>194</v>
      </c>
      <c r="C80" s="384" t="s">
        <v>195</v>
      </c>
      <c r="D80" s="394" t="s">
        <v>605</v>
      </c>
      <c r="E80" s="386">
        <v>2</v>
      </c>
      <c r="F80" s="367">
        <v>79834.84</v>
      </c>
      <c r="G80" s="366">
        <v>12</v>
      </c>
      <c r="H80" s="387">
        <v>6652.9</v>
      </c>
      <c r="I80" s="377"/>
      <c r="J80" s="378"/>
      <c r="K80" s="377"/>
      <c r="L80" s="401"/>
      <c r="M80" s="231">
        <v>1</v>
      </c>
      <c r="N80" s="425">
        <v>5519.5</v>
      </c>
      <c r="O80" s="245">
        <v>1</v>
      </c>
      <c r="P80" s="227">
        <v>5519.5</v>
      </c>
      <c r="Q80" s="233"/>
      <c r="R80" s="240"/>
      <c r="S80" s="245"/>
      <c r="T80" s="227"/>
      <c r="U80" s="237">
        <v>1</v>
      </c>
      <c r="V80" s="240">
        <v>74315.34</v>
      </c>
      <c r="W80" s="245">
        <v>11</v>
      </c>
      <c r="X80" s="228">
        <v>6755.94</v>
      </c>
      <c r="Y80" s="250"/>
      <c r="Z80" s="239"/>
      <c r="AA80" s="247"/>
      <c r="AB80" s="226"/>
      <c r="AC80" s="403"/>
    </row>
    <row r="81" spans="1:29" s="218" customFormat="1" x14ac:dyDescent="0.25">
      <c r="A81" s="195"/>
      <c r="B81" s="405" t="s">
        <v>196</v>
      </c>
      <c r="C81" s="406" t="s">
        <v>867</v>
      </c>
      <c r="D81" s="407" t="s">
        <v>662</v>
      </c>
      <c r="E81" s="386">
        <v>6</v>
      </c>
      <c r="F81" s="367">
        <v>1225799.93</v>
      </c>
      <c r="G81" s="366">
        <v>2023.32</v>
      </c>
      <c r="H81" s="387">
        <v>605.84</v>
      </c>
      <c r="I81" s="377">
        <v>2</v>
      </c>
      <c r="J81" s="378">
        <v>135931.70000000001</v>
      </c>
      <c r="K81" s="377">
        <v>486</v>
      </c>
      <c r="L81" s="401">
        <v>279.69</v>
      </c>
      <c r="M81" s="231">
        <v>1</v>
      </c>
      <c r="N81" s="425">
        <v>9285.1299999999992</v>
      </c>
      <c r="O81" s="245">
        <v>7.32</v>
      </c>
      <c r="P81" s="227">
        <v>1268.46</v>
      </c>
      <c r="Q81" s="233">
        <v>1</v>
      </c>
      <c r="R81" s="240">
        <v>902699.4</v>
      </c>
      <c r="S81" s="245">
        <v>1220</v>
      </c>
      <c r="T81" s="227">
        <v>739.92</v>
      </c>
      <c r="U81" s="237">
        <v>2</v>
      </c>
      <c r="V81" s="240">
        <v>177883.7</v>
      </c>
      <c r="W81" s="245">
        <v>310</v>
      </c>
      <c r="X81" s="228">
        <v>573.82000000000005</v>
      </c>
      <c r="Y81" s="250"/>
      <c r="Z81" s="239"/>
      <c r="AA81" s="247"/>
      <c r="AB81" s="226"/>
      <c r="AC81" s="403"/>
    </row>
    <row r="82" spans="1:29" s="218" customFormat="1" x14ac:dyDescent="0.25">
      <c r="A82" s="195"/>
      <c r="B82" s="409" t="s">
        <v>868</v>
      </c>
      <c r="C82" s="384" t="s">
        <v>869</v>
      </c>
      <c r="D82" s="394" t="s">
        <v>662</v>
      </c>
      <c r="E82" s="386">
        <v>1</v>
      </c>
      <c r="F82" s="367">
        <v>28799.1</v>
      </c>
      <c r="G82" s="366">
        <v>66</v>
      </c>
      <c r="H82" s="387">
        <v>436.35</v>
      </c>
      <c r="I82" s="377">
        <v>1</v>
      </c>
      <c r="J82" s="378">
        <v>28799.1</v>
      </c>
      <c r="K82" s="377">
        <v>66</v>
      </c>
      <c r="L82" s="401">
        <v>436.35</v>
      </c>
      <c r="M82" s="231"/>
      <c r="N82" s="425"/>
      <c r="O82" s="245"/>
      <c r="P82" s="227"/>
      <c r="Q82" s="233"/>
      <c r="R82" s="240"/>
      <c r="S82" s="245"/>
      <c r="T82" s="227"/>
      <c r="U82" s="237"/>
      <c r="V82" s="240"/>
      <c r="W82" s="245"/>
      <c r="X82" s="228"/>
      <c r="Y82" s="250"/>
      <c r="Z82" s="239"/>
      <c r="AA82" s="247"/>
      <c r="AB82" s="226"/>
      <c r="AC82" s="403"/>
    </row>
    <row r="83" spans="1:29" s="218" customFormat="1" x14ac:dyDescent="0.25">
      <c r="A83" s="195"/>
      <c r="B83" s="409" t="s">
        <v>870</v>
      </c>
      <c r="C83" s="384" t="s">
        <v>871</v>
      </c>
      <c r="D83" s="394" t="s">
        <v>662</v>
      </c>
      <c r="E83" s="386">
        <v>1</v>
      </c>
      <c r="F83" s="367">
        <v>73080</v>
      </c>
      <c r="G83" s="366">
        <v>120</v>
      </c>
      <c r="H83" s="387">
        <v>609</v>
      </c>
      <c r="I83" s="377"/>
      <c r="J83" s="378"/>
      <c r="K83" s="377"/>
      <c r="L83" s="401"/>
      <c r="M83" s="231"/>
      <c r="N83" s="425"/>
      <c r="O83" s="245"/>
      <c r="P83" s="227"/>
      <c r="Q83" s="233"/>
      <c r="R83" s="240"/>
      <c r="S83" s="245"/>
      <c r="T83" s="227"/>
      <c r="U83" s="237">
        <v>1</v>
      </c>
      <c r="V83" s="240">
        <v>73080</v>
      </c>
      <c r="W83" s="245">
        <v>120</v>
      </c>
      <c r="X83" s="228">
        <v>609</v>
      </c>
      <c r="Y83" s="250"/>
      <c r="Z83" s="239"/>
      <c r="AA83" s="247"/>
      <c r="AB83" s="226"/>
      <c r="AC83" s="403"/>
    </row>
    <row r="84" spans="1:29" s="218" customFormat="1" x14ac:dyDescent="0.25">
      <c r="A84" s="217"/>
      <c r="B84" s="409" t="s">
        <v>197</v>
      </c>
      <c r="C84" s="384" t="s">
        <v>198</v>
      </c>
      <c r="D84" s="394" t="s">
        <v>662</v>
      </c>
      <c r="E84" s="386">
        <v>2</v>
      </c>
      <c r="F84" s="367">
        <v>12680.04</v>
      </c>
      <c r="G84" s="366">
        <v>30</v>
      </c>
      <c r="H84" s="387">
        <v>422.67</v>
      </c>
      <c r="I84" s="377">
        <v>1</v>
      </c>
      <c r="J84" s="378">
        <v>4400.04</v>
      </c>
      <c r="K84" s="377">
        <v>12</v>
      </c>
      <c r="L84" s="401">
        <v>366.67</v>
      </c>
      <c r="M84" s="231"/>
      <c r="N84" s="425"/>
      <c r="O84" s="245"/>
      <c r="P84" s="227"/>
      <c r="Q84" s="233">
        <v>1</v>
      </c>
      <c r="R84" s="240">
        <v>8280</v>
      </c>
      <c r="S84" s="245">
        <v>18</v>
      </c>
      <c r="T84" s="227">
        <v>460</v>
      </c>
      <c r="U84" s="237"/>
      <c r="V84" s="240"/>
      <c r="W84" s="245"/>
      <c r="X84" s="228"/>
      <c r="Y84" s="250"/>
      <c r="Z84" s="239"/>
      <c r="AA84" s="247"/>
      <c r="AB84" s="226"/>
      <c r="AC84" s="403"/>
    </row>
    <row r="85" spans="1:29" s="218" customFormat="1" ht="18.75" customHeight="1" x14ac:dyDescent="0.25">
      <c r="A85" s="195"/>
      <c r="B85" s="409" t="s">
        <v>629</v>
      </c>
      <c r="C85" s="384" t="s">
        <v>630</v>
      </c>
      <c r="D85" s="394" t="s">
        <v>662</v>
      </c>
      <c r="E85" s="386">
        <v>4</v>
      </c>
      <c r="F85" s="367">
        <v>165144.99</v>
      </c>
      <c r="G85" s="366">
        <v>281</v>
      </c>
      <c r="H85" s="387">
        <v>587.70000000000005</v>
      </c>
      <c r="I85" s="377">
        <v>1</v>
      </c>
      <c r="J85" s="378">
        <v>7281.61</v>
      </c>
      <c r="K85" s="377">
        <v>17</v>
      </c>
      <c r="L85" s="401">
        <v>428.33</v>
      </c>
      <c r="M85" s="231">
        <v>1</v>
      </c>
      <c r="N85" s="425">
        <v>56121.29</v>
      </c>
      <c r="O85" s="245">
        <v>97</v>
      </c>
      <c r="P85" s="227">
        <v>578.57000000000005</v>
      </c>
      <c r="Q85" s="233"/>
      <c r="R85" s="240"/>
      <c r="S85" s="245"/>
      <c r="T85" s="227"/>
      <c r="U85" s="237">
        <v>2</v>
      </c>
      <c r="V85" s="240">
        <v>101742.09000000001</v>
      </c>
      <c r="W85" s="245">
        <v>167</v>
      </c>
      <c r="X85" s="228">
        <v>609.23</v>
      </c>
      <c r="Y85" s="250"/>
      <c r="Z85" s="241"/>
      <c r="AA85" s="248"/>
      <c r="AB85" s="229"/>
      <c r="AC85" s="403"/>
    </row>
    <row r="86" spans="1:29" s="218" customFormat="1" x14ac:dyDescent="0.25">
      <c r="A86" s="217"/>
      <c r="B86" s="409" t="s">
        <v>201</v>
      </c>
      <c r="C86" s="384" t="s">
        <v>202</v>
      </c>
      <c r="D86" s="394" t="s">
        <v>662</v>
      </c>
      <c r="E86" s="386">
        <v>2</v>
      </c>
      <c r="F86" s="367">
        <v>55517.26</v>
      </c>
      <c r="G86" s="366">
        <v>88</v>
      </c>
      <c r="H86" s="387">
        <v>630.88</v>
      </c>
      <c r="I86" s="377"/>
      <c r="J86" s="378"/>
      <c r="K86" s="377"/>
      <c r="L86" s="401"/>
      <c r="M86" s="231"/>
      <c r="N86" s="425"/>
      <c r="O86" s="245"/>
      <c r="P86" s="227"/>
      <c r="Q86" s="233">
        <v>2</v>
      </c>
      <c r="R86" s="240">
        <v>55517.26</v>
      </c>
      <c r="S86" s="245">
        <v>88</v>
      </c>
      <c r="T86" s="227">
        <v>630.88</v>
      </c>
      <c r="U86" s="237"/>
      <c r="V86" s="240"/>
      <c r="W86" s="245"/>
      <c r="X86" s="228"/>
      <c r="Y86" s="250"/>
      <c r="Z86" s="239"/>
      <c r="AA86" s="247"/>
      <c r="AB86" s="226"/>
      <c r="AC86" s="403"/>
    </row>
    <row r="87" spans="1:29" s="218" customFormat="1" x14ac:dyDescent="0.25">
      <c r="A87" s="195"/>
      <c r="B87" s="409" t="s">
        <v>203</v>
      </c>
      <c r="C87" s="384" t="s">
        <v>204</v>
      </c>
      <c r="D87" s="394" t="s">
        <v>662</v>
      </c>
      <c r="E87" s="386">
        <v>5</v>
      </c>
      <c r="F87" s="367">
        <v>107256.64000000001</v>
      </c>
      <c r="G87" s="366">
        <v>168</v>
      </c>
      <c r="H87" s="387">
        <v>638.42999999999995</v>
      </c>
      <c r="I87" s="377">
        <v>1</v>
      </c>
      <c r="J87" s="378">
        <v>9846.6</v>
      </c>
      <c r="K87" s="377">
        <v>20</v>
      </c>
      <c r="L87" s="401">
        <v>492.33</v>
      </c>
      <c r="M87" s="231">
        <v>1</v>
      </c>
      <c r="N87" s="425">
        <v>49503.360000000001</v>
      </c>
      <c r="O87" s="245">
        <v>76</v>
      </c>
      <c r="P87" s="227">
        <v>651.36</v>
      </c>
      <c r="Q87" s="233">
        <v>1</v>
      </c>
      <c r="R87" s="240">
        <v>13840.08</v>
      </c>
      <c r="S87" s="245">
        <v>24</v>
      </c>
      <c r="T87" s="227">
        <v>576.66999999999996</v>
      </c>
      <c r="U87" s="237">
        <v>2</v>
      </c>
      <c r="V87" s="240">
        <v>34066.6</v>
      </c>
      <c r="W87" s="245">
        <v>48</v>
      </c>
      <c r="X87" s="228">
        <v>709.72</v>
      </c>
      <c r="Y87" s="250"/>
      <c r="Z87" s="239"/>
      <c r="AA87" s="247"/>
      <c r="AB87" s="226"/>
      <c r="AC87" s="403"/>
    </row>
    <row r="88" spans="1:29" s="218" customFormat="1" x14ac:dyDescent="0.25">
      <c r="A88" s="195"/>
      <c r="B88" s="383" t="s">
        <v>93</v>
      </c>
      <c r="C88" s="384" t="s">
        <v>680</v>
      </c>
      <c r="D88" s="394" t="s">
        <v>662</v>
      </c>
      <c r="E88" s="386">
        <v>3</v>
      </c>
      <c r="F88" s="367">
        <v>717834.50999999989</v>
      </c>
      <c r="G88" s="366">
        <v>985</v>
      </c>
      <c r="H88" s="387">
        <v>728.77</v>
      </c>
      <c r="I88" s="377">
        <v>1</v>
      </c>
      <c r="J88" s="378">
        <v>67046.720000000001</v>
      </c>
      <c r="K88" s="377">
        <v>66</v>
      </c>
      <c r="L88" s="401">
        <v>1015.86</v>
      </c>
      <c r="M88" s="231"/>
      <c r="N88" s="425"/>
      <c r="O88" s="245"/>
      <c r="P88" s="227"/>
      <c r="Q88" s="233">
        <v>1</v>
      </c>
      <c r="R88" s="240">
        <v>252007.71999999997</v>
      </c>
      <c r="S88" s="245">
        <v>276</v>
      </c>
      <c r="T88" s="227">
        <v>913.07</v>
      </c>
      <c r="U88" s="237">
        <v>1</v>
      </c>
      <c r="V88" s="240">
        <v>398780.07</v>
      </c>
      <c r="W88" s="245">
        <v>643</v>
      </c>
      <c r="X88" s="228">
        <v>620.19000000000005</v>
      </c>
      <c r="Y88" s="250"/>
      <c r="Z88" s="239"/>
      <c r="AA88" s="247"/>
      <c r="AB88" s="226"/>
      <c r="AC88" s="403"/>
    </row>
    <row r="89" spans="1:29" s="218" customFormat="1" x14ac:dyDescent="0.25">
      <c r="A89" s="195"/>
      <c r="B89" s="383" t="s">
        <v>872</v>
      </c>
      <c r="C89" s="384" t="s">
        <v>873</v>
      </c>
      <c r="D89" s="394" t="s">
        <v>657</v>
      </c>
      <c r="E89" s="386">
        <v>3</v>
      </c>
      <c r="F89" s="367">
        <v>192329.1</v>
      </c>
      <c r="G89" s="366">
        <v>3210</v>
      </c>
      <c r="H89" s="387">
        <v>59.92</v>
      </c>
      <c r="I89" s="377"/>
      <c r="J89" s="378"/>
      <c r="K89" s="377"/>
      <c r="L89" s="401"/>
      <c r="M89" s="231">
        <v>2</v>
      </c>
      <c r="N89" s="425">
        <v>24365.599999999999</v>
      </c>
      <c r="O89" s="245">
        <v>160</v>
      </c>
      <c r="P89" s="227">
        <v>152.29</v>
      </c>
      <c r="Q89" s="233"/>
      <c r="R89" s="240"/>
      <c r="S89" s="245"/>
      <c r="T89" s="227"/>
      <c r="U89" s="237">
        <v>1</v>
      </c>
      <c r="V89" s="240">
        <v>167963.5</v>
      </c>
      <c r="W89" s="245">
        <v>3050</v>
      </c>
      <c r="X89" s="228">
        <v>55.07</v>
      </c>
      <c r="Y89" s="250"/>
      <c r="Z89" s="239"/>
      <c r="AA89" s="247"/>
      <c r="AB89" s="226"/>
      <c r="AC89" s="403"/>
    </row>
    <row r="90" spans="1:29" s="218" customFormat="1" x14ac:dyDescent="0.25">
      <c r="A90" s="195"/>
      <c r="B90" s="409" t="s">
        <v>205</v>
      </c>
      <c r="C90" s="384" t="s">
        <v>206</v>
      </c>
      <c r="D90" s="394" t="s">
        <v>657</v>
      </c>
      <c r="E90" s="386">
        <v>2</v>
      </c>
      <c r="F90" s="367">
        <v>35537.33</v>
      </c>
      <c r="G90" s="366">
        <v>39.5</v>
      </c>
      <c r="H90" s="387">
        <v>899.68</v>
      </c>
      <c r="I90" s="377"/>
      <c r="J90" s="378"/>
      <c r="K90" s="377"/>
      <c r="L90" s="401"/>
      <c r="M90" s="231"/>
      <c r="N90" s="425"/>
      <c r="O90" s="245"/>
      <c r="P90" s="227"/>
      <c r="Q90" s="233"/>
      <c r="R90" s="240"/>
      <c r="S90" s="245"/>
      <c r="T90" s="227"/>
      <c r="U90" s="237">
        <v>2</v>
      </c>
      <c r="V90" s="240">
        <v>35537.33</v>
      </c>
      <c r="W90" s="245">
        <v>39.5</v>
      </c>
      <c r="X90" s="228">
        <v>899.68</v>
      </c>
      <c r="Y90" s="250"/>
      <c r="Z90" s="239"/>
      <c r="AA90" s="247"/>
      <c r="AB90" s="226"/>
      <c r="AC90" s="403"/>
    </row>
    <row r="91" spans="1:29" s="218" customFormat="1" x14ac:dyDescent="0.25">
      <c r="A91" s="195"/>
      <c r="B91" s="409" t="s">
        <v>207</v>
      </c>
      <c r="C91" s="384" t="s">
        <v>208</v>
      </c>
      <c r="D91" s="394" t="s">
        <v>658</v>
      </c>
      <c r="E91" s="386">
        <v>2</v>
      </c>
      <c r="F91" s="367">
        <v>286610.28000000003</v>
      </c>
      <c r="G91" s="366">
        <v>771</v>
      </c>
      <c r="H91" s="387">
        <v>371.74</v>
      </c>
      <c r="I91" s="377"/>
      <c r="J91" s="378"/>
      <c r="K91" s="377"/>
      <c r="L91" s="401"/>
      <c r="M91" s="231"/>
      <c r="N91" s="425"/>
      <c r="O91" s="245"/>
      <c r="P91" s="227"/>
      <c r="Q91" s="233"/>
      <c r="R91" s="240"/>
      <c r="S91" s="245"/>
      <c r="T91" s="227"/>
      <c r="U91" s="237">
        <v>2</v>
      </c>
      <c r="V91" s="240">
        <v>286610.28000000003</v>
      </c>
      <c r="W91" s="245">
        <v>771</v>
      </c>
      <c r="X91" s="228">
        <v>371.74</v>
      </c>
      <c r="Y91" s="250"/>
      <c r="Z91" s="239"/>
      <c r="AA91" s="247"/>
      <c r="AB91" s="226"/>
      <c r="AC91" s="403"/>
    </row>
    <row r="92" spans="1:29" s="218" customFormat="1" x14ac:dyDescent="0.25">
      <c r="A92" s="195"/>
      <c r="B92" s="409" t="s">
        <v>209</v>
      </c>
      <c r="C92" s="384" t="s">
        <v>681</v>
      </c>
      <c r="D92" s="394" t="s">
        <v>658</v>
      </c>
      <c r="E92" s="386">
        <v>1</v>
      </c>
      <c r="F92" s="367">
        <v>11824.8</v>
      </c>
      <c r="G92" s="366">
        <v>1560</v>
      </c>
      <c r="H92" s="387">
        <v>7.58</v>
      </c>
      <c r="I92" s="377">
        <v>1</v>
      </c>
      <c r="J92" s="378">
        <v>11824.8</v>
      </c>
      <c r="K92" s="377">
        <v>1560</v>
      </c>
      <c r="L92" s="401">
        <v>7.58</v>
      </c>
      <c r="M92" s="231"/>
      <c r="N92" s="425"/>
      <c r="O92" s="245"/>
      <c r="P92" s="227"/>
      <c r="Q92" s="233"/>
      <c r="R92" s="240"/>
      <c r="S92" s="245"/>
      <c r="T92" s="227"/>
      <c r="U92" s="237"/>
      <c r="V92" s="240"/>
      <c r="W92" s="245"/>
      <c r="X92" s="228"/>
      <c r="Y92" s="250"/>
      <c r="Z92" s="239"/>
      <c r="AA92" s="247"/>
      <c r="AB92" s="226"/>
      <c r="AC92" s="403"/>
    </row>
    <row r="93" spans="1:29" s="218" customFormat="1" x14ac:dyDescent="0.25">
      <c r="A93" s="195"/>
      <c r="B93" s="409" t="s">
        <v>915</v>
      </c>
      <c r="C93" s="384" t="s">
        <v>916</v>
      </c>
      <c r="D93" s="394" t="s">
        <v>662</v>
      </c>
      <c r="E93" s="386">
        <v>1</v>
      </c>
      <c r="F93" s="367">
        <v>5800</v>
      </c>
      <c r="G93" s="366">
        <v>200</v>
      </c>
      <c r="H93" s="387">
        <v>29</v>
      </c>
      <c r="I93" s="377"/>
      <c r="J93" s="378"/>
      <c r="K93" s="377"/>
      <c r="L93" s="401"/>
      <c r="M93" s="231"/>
      <c r="N93" s="425"/>
      <c r="O93" s="245"/>
      <c r="P93" s="227"/>
      <c r="Q93" s="233">
        <v>1</v>
      </c>
      <c r="R93" s="240">
        <v>5800</v>
      </c>
      <c r="S93" s="245">
        <v>200</v>
      </c>
      <c r="T93" s="227">
        <v>29</v>
      </c>
      <c r="U93" s="237"/>
      <c r="V93" s="240"/>
      <c r="W93" s="245"/>
      <c r="X93" s="228"/>
      <c r="Y93" s="250"/>
      <c r="Z93" s="239"/>
      <c r="AA93" s="247"/>
      <c r="AB93" s="226"/>
      <c r="AC93" s="403"/>
    </row>
    <row r="94" spans="1:29" s="218" customFormat="1" x14ac:dyDescent="0.25">
      <c r="A94" s="195"/>
      <c r="B94" s="409" t="s">
        <v>210</v>
      </c>
      <c r="C94" s="384" t="s">
        <v>917</v>
      </c>
      <c r="D94" s="394" t="s">
        <v>657</v>
      </c>
      <c r="E94" s="386">
        <v>1</v>
      </c>
      <c r="F94" s="367">
        <v>38091.9</v>
      </c>
      <c r="G94" s="366">
        <v>170</v>
      </c>
      <c r="H94" s="387">
        <v>224.07</v>
      </c>
      <c r="I94" s="377"/>
      <c r="J94" s="378"/>
      <c r="K94" s="377"/>
      <c r="L94" s="401"/>
      <c r="M94" s="231"/>
      <c r="N94" s="425"/>
      <c r="O94" s="245"/>
      <c r="P94" s="227"/>
      <c r="Q94" s="233"/>
      <c r="R94" s="240"/>
      <c r="S94" s="245"/>
      <c r="T94" s="227"/>
      <c r="U94" s="237"/>
      <c r="V94" s="240"/>
      <c r="W94" s="245"/>
      <c r="X94" s="228"/>
      <c r="Y94" s="250">
        <v>1</v>
      </c>
      <c r="Z94" s="239">
        <v>38091.9</v>
      </c>
      <c r="AA94" s="247">
        <v>170</v>
      </c>
      <c r="AB94" s="226">
        <v>224.07</v>
      </c>
      <c r="AC94" s="403"/>
    </row>
    <row r="95" spans="1:29" s="218" customFormat="1" x14ac:dyDescent="0.25">
      <c r="A95" s="195"/>
      <c r="B95" s="409" t="s">
        <v>18</v>
      </c>
      <c r="C95" s="384" t="s">
        <v>682</v>
      </c>
      <c r="D95" s="394" t="s">
        <v>662</v>
      </c>
      <c r="E95" s="386">
        <v>40</v>
      </c>
      <c r="F95" s="367">
        <v>330455.19999999995</v>
      </c>
      <c r="G95" s="366">
        <v>21910</v>
      </c>
      <c r="H95" s="387">
        <v>15.08</v>
      </c>
      <c r="I95" s="377">
        <v>7</v>
      </c>
      <c r="J95" s="378">
        <v>29585.5</v>
      </c>
      <c r="K95" s="377">
        <v>2310</v>
      </c>
      <c r="L95" s="401">
        <v>12.81</v>
      </c>
      <c r="M95" s="231">
        <v>4</v>
      </c>
      <c r="N95" s="425">
        <v>33297.5</v>
      </c>
      <c r="O95" s="245">
        <v>2500</v>
      </c>
      <c r="P95" s="227">
        <v>13.32</v>
      </c>
      <c r="Q95" s="233">
        <v>12</v>
      </c>
      <c r="R95" s="240">
        <v>104734.45000000001</v>
      </c>
      <c r="S95" s="245">
        <v>7615</v>
      </c>
      <c r="T95" s="227">
        <v>13.75</v>
      </c>
      <c r="U95" s="237">
        <v>15</v>
      </c>
      <c r="V95" s="240">
        <v>139647.15</v>
      </c>
      <c r="W95" s="245">
        <v>7125</v>
      </c>
      <c r="X95" s="228">
        <v>19.600000000000001</v>
      </c>
      <c r="Y95" s="250">
        <v>2</v>
      </c>
      <c r="Z95" s="239">
        <v>23190.6</v>
      </c>
      <c r="AA95" s="247">
        <v>2360</v>
      </c>
      <c r="AB95" s="226">
        <v>9.83</v>
      </c>
      <c r="AC95" s="403"/>
    </row>
    <row r="96" spans="1:29" s="218" customFormat="1" x14ac:dyDescent="0.25">
      <c r="A96" s="195"/>
      <c r="B96" s="409" t="s">
        <v>19</v>
      </c>
      <c r="C96" s="384" t="s">
        <v>683</v>
      </c>
      <c r="D96" s="394" t="s">
        <v>658</v>
      </c>
      <c r="E96" s="386">
        <v>18</v>
      </c>
      <c r="F96" s="367">
        <v>424362.74000000011</v>
      </c>
      <c r="G96" s="366">
        <v>154837</v>
      </c>
      <c r="H96" s="387">
        <v>2.74</v>
      </c>
      <c r="I96" s="377">
        <v>2</v>
      </c>
      <c r="J96" s="378">
        <v>6876</v>
      </c>
      <c r="K96" s="377">
        <v>1100</v>
      </c>
      <c r="L96" s="401">
        <v>6.25</v>
      </c>
      <c r="M96" s="231">
        <v>5</v>
      </c>
      <c r="N96" s="425">
        <v>53680.840000000004</v>
      </c>
      <c r="O96" s="245">
        <v>18352</v>
      </c>
      <c r="P96" s="227">
        <v>2.93</v>
      </c>
      <c r="Q96" s="233">
        <v>6</v>
      </c>
      <c r="R96" s="240">
        <v>147172</v>
      </c>
      <c r="S96" s="245">
        <v>54630</v>
      </c>
      <c r="T96" s="227">
        <v>2.69</v>
      </c>
      <c r="U96" s="237">
        <v>5</v>
      </c>
      <c r="V96" s="240">
        <v>216633.9</v>
      </c>
      <c r="W96" s="245">
        <v>80755</v>
      </c>
      <c r="X96" s="228">
        <v>2.68</v>
      </c>
      <c r="Y96" s="250"/>
      <c r="Z96" s="239"/>
      <c r="AA96" s="247"/>
      <c r="AB96" s="226"/>
      <c r="AC96" s="403"/>
    </row>
    <row r="97" spans="1:29" s="218" customFormat="1" x14ac:dyDescent="0.25">
      <c r="A97" s="195"/>
      <c r="B97" s="409" t="s">
        <v>211</v>
      </c>
      <c r="C97" s="384" t="s">
        <v>212</v>
      </c>
      <c r="D97" s="394" t="s">
        <v>658</v>
      </c>
      <c r="E97" s="386">
        <v>10</v>
      </c>
      <c r="F97" s="367">
        <v>210058.9</v>
      </c>
      <c r="G97" s="366">
        <v>54760</v>
      </c>
      <c r="H97" s="387">
        <v>3.84</v>
      </c>
      <c r="I97" s="377">
        <v>2</v>
      </c>
      <c r="J97" s="378">
        <v>55494</v>
      </c>
      <c r="K97" s="377">
        <v>21500</v>
      </c>
      <c r="L97" s="401">
        <v>2.58</v>
      </c>
      <c r="M97" s="231">
        <v>2</v>
      </c>
      <c r="N97" s="425">
        <v>39550.1</v>
      </c>
      <c r="O97" s="245">
        <v>5320</v>
      </c>
      <c r="P97" s="227">
        <v>7.43</v>
      </c>
      <c r="Q97" s="233">
        <v>4</v>
      </c>
      <c r="R97" s="240">
        <v>94699.8</v>
      </c>
      <c r="S97" s="245">
        <v>25340</v>
      </c>
      <c r="T97" s="227">
        <v>3.74</v>
      </c>
      <c r="U97" s="237">
        <v>2</v>
      </c>
      <c r="V97" s="240">
        <v>20315</v>
      </c>
      <c r="W97" s="245">
        <v>2600</v>
      </c>
      <c r="X97" s="228">
        <v>7.81</v>
      </c>
      <c r="Y97" s="250"/>
      <c r="Z97" s="239"/>
      <c r="AA97" s="247"/>
      <c r="AB97" s="226"/>
      <c r="AC97" s="403"/>
    </row>
    <row r="98" spans="1:29" s="218" customFormat="1" x14ac:dyDescent="0.25">
      <c r="A98" s="195"/>
      <c r="B98" s="409" t="s">
        <v>213</v>
      </c>
      <c r="C98" s="384" t="s">
        <v>214</v>
      </c>
      <c r="D98" s="394" t="s">
        <v>658</v>
      </c>
      <c r="E98" s="386">
        <v>3</v>
      </c>
      <c r="F98" s="367">
        <v>18983.8</v>
      </c>
      <c r="G98" s="366">
        <v>5610</v>
      </c>
      <c r="H98" s="387">
        <v>3.38</v>
      </c>
      <c r="I98" s="377">
        <v>2</v>
      </c>
      <c r="J98" s="378">
        <v>10007.799999999999</v>
      </c>
      <c r="K98" s="377">
        <v>3410</v>
      </c>
      <c r="L98" s="401">
        <v>2.93</v>
      </c>
      <c r="M98" s="231"/>
      <c r="N98" s="425"/>
      <c r="O98" s="245"/>
      <c r="P98" s="227"/>
      <c r="Q98" s="233">
        <v>1</v>
      </c>
      <c r="R98" s="240">
        <v>8976</v>
      </c>
      <c r="S98" s="245">
        <v>2200</v>
      </c>
      <c r="T98" s="227">
        <v>4.08</v>
      </c>
      <c r="U98" s="237"/>
      <c r="V98" s="240"/>
      <c r="W98" s="245"/>
      <c r="X98" s="228"/>
      <c r="Y98" s="250"/>
      <c r="Z98" s="239"/>
      <c r="AA98" s="247"/>
      <c r="AB98" s="226"/>
      <c r="AC98" s="403"/>
    </row>
    <row r="99" spans="1:29" s="218" customFormat="1" x14ac:dyDescent="0.25">
      <c r="A99" s="195"/>
      <c r="B99" s="409" t="s">
        <v>215</v>
      </c>
      <c r="C99" s="384" t="s">
        <v>216</v>
      </c>
      <c r="D99" s="394" t="s">
        <v>658</v>
      </c>
      <c r="E99" s="386">
        <v>9</v>
      </c>
      <c r="F99" s="367">
        <v>237605.40000000002</v>
      </c>
      <c r="G99" s="366">
        <v>47462</v>
      </c>
      <c r="H99" s="387">
        <v>5.01</v>
      </c>
      <c r="I99" s="377">
        <v>2</v>
      </c>
      <c r="J99" s="378">
        <v>12990</v>
      </c>
      <c r="K99" s="377">
        <v>3000</v>
      </c>
      <c r="L99" s="401">
        <v>4.33</v>
      </c>
      <c r="M99" s="231">
        <v>1</v>
      </c>
      <c r="N99" s="425">
        <v>20944</v>
      </c>
      <c r="O99" s="245">
        <v>2992</v>
      </c>
      <c r="P99" s="227">
        <v>7</v>
      </c>
      <c r="Q99" s="233">
        <v>2</v>
      </c>
      <c r="R99" s="240">
        <v>61445</v>
      </c>
      <c r="S99" s="245">
        <v>16300</v>
      </c>
      <c r="T99" s="227">
        <v>3.77</v>
      </c>
      <c r="U99" s="237">
        <v>4</v>
      </c>
      <c r="V99" s="240">
        <v>142226.40000000002</v>
      </c>
      <c r="W99" s="245">
        <v>25170</v>
      </c>
      <c r="X99" s="228">
        <v>5.65</v>
      </c>
      <c r="Y99" s="250"/>
      <c r="Z99" s="239"/>
      <c r="AA99" s="247"/>
      <c r="AB99" s="226"/>
      <c r="AC99" s="403"/>
    </row>
    <row r="100" spans="1:29" s="218" customFormat="1" ht="15" customHeight="1" x14ac:dyDescent="0.25">
      <c r="A100" s="195"/>
      <c r="B100" s="409" t="s">
        <v>217</v>
      </c>
      <c r="C100" s="384" t="s">
        <v>684</v>
      </c>
      <c r="D100" s="394" t="s">
        <v>658</v>
      </c>
      <c r="E100" s="386">
        <v>3</v>
      </c>
      <c r="F100" s="367">
        <v>61584.7</v>
      </c>
      <c r="G100" s="366">
        <v>6620</v>
      </c>
      <c r="H100" s="387">
        <v>9.3000000000000007</v>
      </c>
      <c r="I100" s="377"/>
      <c r="J100" s="378"/>
      <c r="K100" s="377"/>
      <c r="L100" s="401"/>
      <c r="M100" s="231">
        <v>1</v>
      </c>
      <c r="N100" s="425">
        <v>1653</v>
      </c>
      <c r="O100" s="245">
        <v>150</v>
      </c>
      <c r="P100" s="227">
        <v>11.02</v>
      </c>
      <c r="Q100" s="233"/>
      <c r="R100" s="240"/>
      <c r="S100" s="245"/>
      <c r="T100" s="227"/>
      <c r="U100" s="237">
        <v>2</v>
      </c>
      <c r="V100" s="240">
        <v>59931.7</v>
      </c>
      <c r="W100" s="245">
        <v>6470</v>
      </c>
      <c r="X100" s="228">
        <v>9.26</v>
      </c>
      <c r="Y100" s="250"/>
      <c r="Z100" s="239"/>
      <c r="AA100" s="247"/>
      <c r="AB100" s="226"/>
      <c r="AC100" s="403"/>
    </row>
    <row r="101" spans="1:29" s="218" customFormat="1" ht="15.6" customHeight="1" x14ac:dyDescent="0.25">
      <c r="A101" s="217"/>
      <c r="B101" s="409" t="s">
        <v>122</v>
      </c>
      <c r="C101" s="384" t="s">
        <v>685</v>
      </c>
      <c r="D101" s="394" t="s">
        <v>658</v>
      </c>
      <c r="E101" s="386">
        <v>15</v>
      </c>
      <c r="F101" s="367">
        <v>329421.25</v>
      </c>
      <c r="G101" s="366">
        <v>66235</v>
      </c>
      <c r="H101" s="387">
        <v>4.97</v>
      </c>
      <c r="I101" s="377">
        <v>5</v>
      </c>
      <c r="J101" s="378">
        <v>37200.400000000001</v>
      </c>
      <c r="K101" s="377">
        <v>9450</v>
      </c>
      <c r="L101" s="401">
        <v>3.94</v>
      </c>
      <c r="M101" s="231">
        <v>3</v>
      </c>
      <c r="N101" s="425">
        <v>10434</v>
      </c>
      <c r="O101" s="245">
        <v>1100</v>
      </c>
      <c r="P101" s="227">
        <v>9.49</v>
      </c>
      <c r="Q101" s="233">
        <v>1</v>
      </c>
      <c r="R101" s="240">
        <v>23184</v>
      </c>
      <c r="S101" s="245">
        <v>4200</v>
      </c>
      <c r="T101" s="227">
        <v>5.52</v>
      </c>
      <c r="U101" s="237">
        <v>5</v>
      </c>
      <c r="V101" s="240">
        <v>253918.05</v>
      </c>
      <c r="W101" s="245">
        <v>49565</v>
      </c>
      <c r="X101" s="228">
        <v>5.12</v>
      </c>
      <c r="Y101" s="250">
        <v>1</v>
      </c>
      <c r="Z101" s="239">
        <v>4684.8</v>
      </c>
      <c r="AA101" s="247">
        <v>1920</v>
      </c>
      <c r="AB101" s="226">
        <v>2.44</v>
      </c>
      <c r="AC101" s="403"/>
    </row>
    <row r="102" spans="1:29" s="218" customFormat="1" x14ac:dyDescent="0.25">
      <c r="A102" s="217"/>
      <c r="B102" s="409" t="s">
        <v>0</v>
      </c>
      <c r="C102" s="384" t="s">
        <v>686</v>
      </c>
      <c r="D102" s="394" t="s">
        <v>658</v>
      </c>
      <c r="E102" s="386">
        <v>24</v>
      </c>
      <c r="F102" s="367">
        <v>649741.75</v>
      </c>
      <c r="G102" s="366">
        <v>214947</v>
      </c>
      <c r="H102" s="387">
        <v>3.02</v>
      </c>
      <c r="I102" s="377">
        <v>3</v>
      </c>
      <c r="J102" s="378">
        <v>15676.6</v>
      </c>
      <c r="K102" s="377">
        <v>1580</v>
      </c>
      <c r="L102" s="401">
        <v>9.92</v>
      </c>
      <c r="M102" s="231">
        <v>1</v>
      </c>
      <c r="N102" s="425">
        <v>1166.9000000000001</v>
      </c>
      <c r="O102" s="245">
        <v>70</v>
      </c>
      <c r="P102" s="227">
        <v>16.670000000000002</v>
      </c>
      <c r="Q102" s="233">
        <v>6</v>
      </c>
      <c r="R102" s="240">
        <v>315789.45</v>
      </c>
      <c r="S102" s="245">
        <v>111855</v>
      </c>
      <c r="T102" s="227">
        <v>2.82</v>
      </c>
      <c r="U102" s="237">
        <v>12</v>
      </c>
      <c r="V102" s="240">
        <v>100477.29999999999</v>
      </c>
      <c r="W102" s="245">
        <v>17102</v>
      </c>
      <c r="X102" s="228">
        <v>5.88</v>
      </c>
      <c r="Y102" s="250">
        <v>2</v>
      </c>
      <c r="Z102" s="239">
        <v>216631.5</v>
      </c>
      <c r="AA102" s="247">
        <v>84340</v>
      </c>
      <c r="AB102" s="226">
        <v>2.57</v>
      </c>
      <c r="AC102" s="403"/>
    </row>
    <row r="103" spans="1:29" s="218" customFormat="1" x14ac:dyDescent="0.25">
      <c r="A103" s="217"/>
      <c r="B103" s="409" t="s">
        <v>22</v>
      </c>
      <c r="C103" s="384" t="s">
        <v>21</v>
      </c>
      <c r="D103" s="394" t="s">
        <v>662</v>
      </c>
      <c r="E103" s="386">
        <v>7</v>
      </c>
      <c r="F103" s="367">
        <v>178343.5</v>
      </c>
      <c r="G103" s="366">
        <v>11145</v>
      </c>
      <c r="H103" s="387">
        <v>16</v>
      </c>
      <c r="I103" s="377">
        <v>1</v>
      </c>
      <c r="J103" s="378">
        <v>5692.7</v>
      </c>
      <c r="K103" s="377">
        <v>302</v>
      </c>
      <c r="L103" s="401">
        <v>18.850000000000001</v>
      </c>
      <c r="M103" s="231"/>
      <c r="N103" s="425"/>
      <c r="O103" s="245"/>
      <c r="P103" s="227"/>
      <c r="Q103" s="233">
        <v>3</v>
      </c>
      <c r="R103" s="240">
        <v>159428.9</v>
      </c>
      <c r="S103" s="245">
        <v>10205</v>
      </c>
      <c r="T103" s="227">
        <v>15.62</v>
      </c>
      <c r="U103" s="237">
        <v>2</v>
      </c>
      <c r="V103" s="240">
        <v>8346.5</v>
      </c>
      <c r="W103" s="245">
        <v>448</v>
      </c>
      <c r="X103" s="228">
        <v>18.63</v>
      </c>
      <c r="Y103" s="250">
        <v>1</v>
      </c>
      <c r="Z103" s="239">
        <v>4875.3999999999996</v>
      </c>
      <c r="AA103" s="247">
        <v>190</v>
      </c>
      <c r="AB103" s="226">
        <v>25.66</v>
      </c>
      <c r="AC103" s="403"/>
    </row>
    <row r="104" spans="1:29" s="218" customFormat="1" x14ac:dyDescent="0.25">
      <c r="A104" s="217"/>
      <c r="B104" s="383" t="s">
        <v>218</v>
      </c>
      <c r="C104" s="384" t="s">
        <v>161</v>
      </c>
      <c r="D104" s="394" t="s">
        <v>687</v>
      </c>
      <c r="E104" s="386">
        <v>9</v>
      </c>
      <c r="F104" s="367">
        <v>183039.29</v>
      </c>
      <c r="G104" s="366">
        <v>144.69</v>
      </c>
      <c r="H104" s="387">
        <v>1265.04</v>
      </c>
      <c r="I104" s="377">
        <v>2</v>
      </c>
      <c r="J104" s="378">
        <v>39810.699999999997</v>
      </c>
      <c r="K104" s="377">
        <v>18.73</v>
      </c>
      <c r="L104" s="401">
        <v>2125.5</v>
      </c>
      <c r="M104" s="231"/>
      <c r="N104" s="425"/>
      <c r="O104" s="245"/>
      <c r="P104" s="227"/>
      <c r="Q104" s="233">
        <v>5</v>
      </c>
      <c r="R104" s="240">
        <v>111201.51999999999</v>
      </c>
      <c r="S104" s="245">
        <v>94.31</v>
      </c>
      <c r="T104" s="227">
        <v>1179.1099999999999</v>
      </c>
      <c r="U104" s="237">
        <v>1</v>
      </c>
      <c r="V104" s="240">
        <v>2761.5</v>
      </c>
      <c r="W104" s="245">
        <v>1.26</v>
      </c>
      <c r="X104" s="228">
        <v>2191.67</v>
      </c>
      <c r="Y104" s="250">
        <v>1</v>
      </c>
      <c r="Z104" s="239">
        <v>29265.57</v>
      </c>
      <c r="AA104" s="247">
        <v>30.39</v>
      </c>
      <c r="AB104" s="226">
        <v>963</v>
      </c>
      <c r="AC104" s="403"/>
    </row>
    <row r="105" spans="1:29" s="218" customFormat="1" x14ac:dyDescent="0.25">
      <c r="A105" s="217"/>
      <c r="B105" s="383" t="s">
        <v>87</v>
      </c>
      <c r="C105" s="384" t="s">
        <v>86</v>
      </c>
      <c r="D105" s="394" t="s">
        <v>687</v>
      </c>
      <c r="E105" s="386">
        <v>13</v>
      </c>
      <c r="F105" s="367">
        <v>181710.01</v>
      </c>
      <c r="G105" s="366">
        <v>69.999999999999986</v>
      </c>
      <c r="H105" s="387">
        <v>2595.86</v>
      </c>
      <c r="I105" s="377">
        <v>1</v>
      </c>
      <c r="J105" s="378">
        <v>5498.17</v>
      </c>
      <c r="K105" s="377">
        <v>2.2000000000000002</v>
      </c>
      <c r="L105" s="401">
        <v>2499.17</v>
      </c>
      <c r="M105" s="231">
        <v>4</v>
      </c>
      <c r="N105" s="425">
        <v>11922.49</v>
      </c>
      <c r="O105" s="245">
        <v>3.8100000000000005</v>
      </c>
      <c r="P105" s="227">
        <v>3129.26</v>
      </c>
      <c r="Q105" s="233">
        <v>6</v>
      </c>
      <c r="R105" s="240">
        <v>150955.47</v>
      </c>
      <c r="S105" s="245">
        <v>58.449999999999996</v>
      </c>
      <c r="T105" s="227">
        <v>2582.64</v>
      </c>
      <c r="U105" s="237">
        <v>2</v>
      </c>
      <c r="V105" s="240">
        <v>13333.880000000001</v>
      </c>
      <c r="W105" s="245">
        <v>5.54</v>
      </c>
      <c r="X105" s="228">
        <v>2406.84</v>
      </c>
      <c r="Y105" s="250"/>
      <c r="Z105" s="239"/>
      <c r="AA105" s="247"/>
      <c r="AB105" s="226"/>
      <c r="AC105" s="403"/>
    </row>
    <row r="106" spans="1:29" s="218" customFormat="1" x14ac:dyDescent="0.25">
      <c r="A106" s="217"/>
      <c r="B106" s="383" t="s">
        <v>219</v>
      </c>
      <c r="C106" s="384" t="s">
        <v>220</v>
      </c>
      <c r="D106" s="394" t="s">
        <v>687</v>
      </c>
      <c r="E106" s="386">
        <v>9</v>
      </c>
      <c r="F106" s="367">
        <v>667366.32999999996</v>
      </c>
      <c r="G106" s="366">
        <v>83.46</v>
      </c>
      <c r="H106" s="387">
        <v>7996.24</v>
      </c>
      <c r="I106" s="377">
        <v>4</v>
      </c>
      <c r="J106" s="378">
        <v>92311.52</v>
      </c>
      <c r="K106" s="377">
        <v>6.16</v>
      </c>
      <c r="L106" s="401">
        <v>14985.64</v>
      </c>
      <c r="M106" s="231">
        <v>1</v>
      </c>
      <c r="N106" s="425">
        <v>57500</v>
      </c>
      <c r="O106" s="245">
        <v>2</v>
      </c>
      <c r="P106" s="227">
        <v>28750</v>
      </c>
      <c r="Q106" s="233">
        <v>2</v>
      </c>
      <c r="R106" s="240">
        <v>141158.01999999999</v>
      </c>
      <c r="S106" s="245">
        <v>20.58</v>
      </c>
      <c r="T106" s="227">
        <v>6858.99</v>
      </c>
      <c r="U106" s="237"/>
      <c r="V106" s="240"/>
      <c r="W106" s="245"/>
      <c r="X106" s="228"/>
      <c r="Y106" s="250">
        <v>2</v>
      </c>
      <c r="Z106" s="239">
        <v>376396.79</v>
      </c>
      <c r="AA106" s="247">
        <v>54.72</v>
      </c>
      <c r="AB106" s="226">
        <v>6878.6</v>
      </c>
      <c r="AC106" s="403"/>
    </row>
    <row r="107" spans="1:29" s="218" customFormat="1" x14ac:dyDescent="0.25">
      <c r="A107" s="217"/>
      <c r="B107" s="383" t="s">
        <v>221</v>
      </c>
      <c r="C107" s="384" t="s">
        <v>222</v>
      </c>
      <c r="D107" s="394" t="s">
        <v>658</v>
      </c>
      <c r="E107" s="386">
        <v>3</v>
      </c>
      <c r="F107" s="367">
        <v>164614</v>
      </c>
      <c r="G107" s="366">
        <v>268200</v>
      </c>
      <c r="H107" s="387">
        <v>0.61</v>
      </c>
      <c r="I107" s="377">
        <v>1</v>
      </c>
      <c r="J107" s="378">
        <v>27000</v>
      </c>
      <c r="K107" s="377">
        <v>50000</v>
      </c>
      <c r="L107" s="401">
        <v>0.54</v>
      </c>
      <c r="M107" s="231"/>
      <c r="N107" s="425"/>
      <c r="O107" s="245"/>
      <c r="P107" s="227"/>
      <c r="Q107" s="233">
        <v>1</v>
      </c>
      <c r="R107" s="240">
        <v>123250</v>
      </c>
      <c r="S107" s="245">
        <v>212500</v>
      </c>
      <c r="T107" s="227">
        <v>0.57999999999999996</v>
      </c>
      <c r="U107" s="237"/>
      <c r="V107" s="240"/>
      <c r="W107" s="245"/>
      <c r="X107" s="228"/>
      <c r="Y107" s="250">
        <v>1</v>
      </c>
      <c r="Z107" s="239">
        <v>14364</v>
      </c>
      <c r="AA107" s="247">
        <v>5700</v>
      </c>
      <c r="AB107" s="226">
        <v>2.52</v>
      </c>
      <c r="AC107" s="403"/>
    </row>
    <row r="108" spans="1:29" s="218" customFormat="1" x14ac:dyDescent="0.25">
      <c r="A108" s="195"/>
      <c r="B108" s="383" t="s">
        <v>225</v>
      </c>
      <c r="C108" s="384" t="s">
        <v>223</v>
      </c>
      <c r="D108" s="394" t="s">
        <v>657</v>
      </c>
      <c r="E108" s="386">
        <v>8</v>
      </c>
      <c r="F108" s="367">
        <v>73414</v>
      </c>
      <c r="G108" s="366">
        <v>4518</v>
      </c>
      <c r="H108" s="387">
        <v>16.25</v>
      </c>
      <c r="I108" s="377"/>
      <c r="J108" s="378"/>
      <c r="K108" s="377"/>
      <c r="L108" s="401"/>
      <c r="M108" s="231"/>
      <c r="N108" s="425"/>
      <c r="O108" s="245"/>
      <c r="P108" s="227"/>
      <c r="Q108" s="233">
        <v>5</v>
      </c>
      <c r="R108" s="240">
        <v>40840.400000000001</v>
      </c>
      <c r="S108" s="245">
        <v>2778</v>
      </c>
      <c r="T108" s="227">
        <v>14.7</v>
      </c>
      <c r="U108" s="237">
        <v>3</v>
      </c>
      <c r="V108" s="240">
        <v>32573.599999999999</v>
      </c>
      <c r="W108" s="245">
        <v>1740</v>
      </c>
      <c r="X108" s="228">
        <v>18.72</v>
      </c>
      <c r="Y108" s="250"/>
      <c r="Z108" s="239"/>
      <c r="AA108" s="247"/>
      <c r="AB108" s="226"/>
      <c r="AC108" s="403"/>
    </row>
    <row r="109" spans="1:29" s="218" customFormat="1" x14ac:dyDescent="0.25">
      <c r="A109" s="217"/>
      <c r="B109" s="383" t="s">
        <v>226</v>
      </c>
      <c r="C109" s="384" t="s">
        <v>224</v>
      </c>
      <c r="D109" s="394" t="s">
        <v>657</v>
      </c>
      <c r="E109" s="386">
        <v>5</v>
      </c>
      <c r="F109" s="367">
        <v>45676.899999999994</v>
      </c>
      <c r="G109" s="366">
        <v>1330</v>
      </c>
      <c r="H109" s="387">
        <v>34.340000000000003</v>
      </c>
      <c r="I109" s="377">
        <v>1</v>
      </c>
      <c r="J109" s="378">
        <v>6375.6</v>
      </c>
      <c r="K109" s="377">
        <v>70</v>
      </c>
      <c r="L109" s="401">
        <v>91.08</v>
      </c>
      <c r="M109" s="231">
        <v>1</v>
      </c>
      <c r="N109" s="425">
        <v>26673.7</v>
      </c>
      <c r="O109" s="245">
        <v>905</v>
      </c>
      <c r="P109" s="227">
        <v>29.47</v>
      </c>
      <c r="Q109" s="233"/>
      <c r="R109" s="240"/>
      <c r="S109" s="245"/>
      <c r="T109" s="227"/>
      <c r="U109" s="237">
        <v>3</v>
      </c>
      <c r="V109" s="240">
        <v>12627.599999999999</v>
      </c>
      <c r="W109" s="245">
        <v>355</v>
      </c>
      <c r="X109" s="228">
        <v>35.57</v>
      </c>
      <c r="Y109" s="250"/>
      <c r="Z109" s="239"/>
      <c r="AA109" s="247"/>
      <c r="AB109" s="226"/>
      <c r="AC109" s="403"/>
    </row>
    <row r="110" spans="1:29" s="218" customFormat="1" x14ac:dyDescent="0.25">
      <c r="A110" s="217"/>
      <c r="B110" s="383" t="s">
        <v>227</v>
      </c>
      <c r="C110" s="384" t="s">
        <v>228</v>
      </c>
      <c r="D110" s="394" t="s">
        <v>657</v>
      </c>
      <c r="E110" s="386">
        <v>13</v>
      </c>
      <c r="F110" s="367">
        <v>310942.83999999991</v>
      </c>
      <c r="G110" s="366">
        <v>10163.120000000001</v>
      </c>
      <c r="H110" s="387">
        <v>30.6</v>
      </c>
      <c r="I110" s="377"/>
      <c r="J110" s="378"/>
      <c r="K110" s="377"/>
      <c r="L110" s="401"/>
      <c r="M110" s="231">
        <v>1</v>
      </c>
      <c r="N110" s="425">
        <v>19325.7</v>
      </c>
      <c r="O110" s="245">
        <v>270</v>
      </c>
      <c r="P110" s="227">
        <v>71.58</v>
      </c>
      <c r="Q110" s="233">
        <v>8</v>
      </c>
      <c r="R110" s="240">
        <v>187807.03999999998</v>
      </c>
      <c r="S110" s="245">
        <v>5198.12</v>
      </c>
      <c r="T110" s="227">
        <v>36.130000000000003</v>
      </c>
      <c r="U110" s="237">
        <v>4</v>
      </c>
      <c r="V110" s="240">
        <v>103810.09999999999</v>
      </c>
      <c r="W110" s="245">
        <v>4695</v>
      </c>
      <c r="X110" s="228">
        <v>22.11</v>
      </c>
      <c r="Y110" s="250"/>
      <c r="Z110" s="239"/>
      <c r="AA110" s="247"/>
      <c r="AB110" s="226"/>
      <c r="AC110" s="403"/>
    </row>
    <row r="111" spans="1:29" s="218" customFormat="1" ht="12.75" customHeight="1" x14ac:dyDescent="0.25">
      <c r="A111" s="217"/>
      <c r="B111" s="405" t="s">
        <v>229</v>
      </c>
      <c r="C111" s="406" t="s">
        <v>689</v>
      </c>
      <c r="D111" s="407" t="s">
        <v>657</v>
      </c>
      <c r="E111" s="386">
        <v>8</v>
      </c>
      <c r="F111" s="367">
        <v>356148.77999999997</v>
      </c>
      <c r="G111" s="366">
        <v>3992.63</v>
      </c>
      <c r="H111" s="387">
        <v>89.2</v>
      </c>
      <c r="I111" s="377"/>
      <c r="J111" s="378"/>
      <c r="K111" s="377"/>
      <c r="L111" s="401"/>
      <c r="M111" s="231"/>
      <c r="N111" s="425"/>
      <c r="O111" s="245"/>
      <c r="P111" s="227"/>
      <c r="Q111" s="233">
        <v>5</v>
      </c>
      <c r="R111" s="240">
        <v>339853.18</v>
      </c>
      <c r="S111" s="245">
        <v>3782.63</v>
      </c>
      <c r="T111" s="227">
        <v>89.85</v>
      </c>
      <c r="U111" s="237">
        <v>3</v>
      </c>
      <c r="V111" s="240">
        <v>16295.6</v>
      </c>
      <c r="W111" s="245">
        <v>210</v>
      </c>
      <c r="X111" s="228">
        <v>77.599999999999994</v>
      </c>
      <c r="Y111" s="250"/>
      <c r="Z111" s="241"/>
      <c r="AA111" s="248"/>
      <c r="AB111" s="229"/>
      <c r="AC111" s="403"/>
    </row>
    <row r="112" spans="1:29" s="218" customFormat="1" x14ac:dyDescent="0.25">
      <c r="A112" s="217"/>
      <c r="B112" s="383" t="s">
        <v>230</v>
      </c>
      <c r="C112" s="384" t="s">
        <v>766</v>
      </c>
      <c r="D112" s="394" t="s">
        <v>657</v>
      </c>
      <c r="E112" s="386">
        <v>6</v>
      </c>
      <c r="F112" s="367">
        <v>190903.71000000002</v>
      </c>
      <c r="G112" s="366">
        <v>1726.0900000000001</v>
      </c>
      <c r="H112" s="387">
        <v>110.6</v>
      </c>
      <c r="I112" s="377"/>
      <c r="J112" s="378"/>
      <c r="K112" s="377"/>
      <c r="L112" s="401"/>
      <c r="M112" s="231">
        <v>1</v>
      </c>
      <c r="N112" s="425">
        <v>44342.560000000005</v>
      </c>
      <c r="O112" s="245">
        <v>363</v>
      </c>
      <c r="P112" s="227">
        <v>122.16</v>
      </c>
      <c r="Q112" s="233">
        <v>4</v>
      </c>
      <c r="R112" s="240">
        <v>131886.95000000001</v>
      </c>
      <c r="S112" s="245">
        <v>1252.0899999999999</v>
      </c>
      <c r="T112" s="227">
        <v>105.33</v>
      </c>
      <c r="U112" s="237">
        <v>1</v>
      </c>
      <c r="V112" s="240">
        <v>14674.2</v>
      </c>
      <c r="W112" s="245">
        <v>111</v>
      </c>
      <c r="X112" s="228">
        <v>132.19999999999999</v>
      </c>
      <c r="Y112" s="250"/>
      <c r="Z112" s="239"/>
      <c r="AA112" s="247"/>
      <c r="AB112" s="226"/>
      <c r="AC112" s="403"/>
    </row>
    <row r="113" spans="1:29" s="218" customFormat="1" x14ac:dyDescent="0.25">
      <c r="A113" s="217"/>
      <c r="B113" s="383" t="s">
        <v>234</v>
      </c>
      <c r="C113" s="384" t="s">
        <v>231</v>
      </c>
      <c r="D113" s="394" t="s">
        <v>662</v>
      </c>
      <c r="E113" s="386">
        <v>2</v>
      </c>
      <c r="F113" s="367">
        <v>220510.48</v>
      </c>
      <c r="G113" s="366">
        <v>170.09</v>
      </c>
      <c r="H113" s="387">
        <v>1296.43</v>
      </c>
      <c r="I113" s="377"/>
      <c r="J113" s="378"/>
      <c r="K113" s="377"/>
      <c r="L113" s="401"/>
      <c r="M113" s="231"/>
      <c r="N113" s="425"/>
      <c r="O113" s="245"/>
      <c r="P113" s="227"/>
      <c r="Q113" s="233">
        <v>2</v>
      </c>
      <c r="R113" s="240">
        <v>220510.48</v>
      </c>
      <c r="S113" s="245">
        <v>170.09</v>
      </c>
      <c r="T113" s="227">
        <v>1296.43</v>
      </c>
      <c r="U113" s="237"/>
      <c r="V113" s="240"/>
      <c r="W113" s="245"/>
      <c r="X113" s="228"/>
      <c r="Y113" s="250"/>
      <c r="Z113" s="239"/>
      <c r="AA113" s="247"/>
      <c r="AB113" s="226"/>
      <c r="AC113" s="403"/>
    </row>
    <row r="114" spans="1:29" s="218" customFormat="1" x14ac:dyDescent="0.25">
      <c r="A114" s="217"/>
      <c r="B114" s="383" t="s">
        <v>235</v>
      </c>
      <c r="C114" s="384" t="s">
        <v>232</v>
      </c>
      <c r="D114" s="394" t="s">
        <v>662</v>
      </c>
      <c r="E114" s="386">
        <v>2</v>
      </c>
      <c r="F114" s="367">
        <v>59575.47</v>
      </c>
      <c r="G114" s="366">
        <v>170.09</v>
      </c>
      <c r="H114" s="387">
        <v>350.26</v>
      </c>
      <c r="I114" s="377"/>
      <c r="J114" s="378"/>
      <c r="K114" s="377"/>
      <c r="L114" s="401"/>
      <c r="M114" s="231"/>
      <c r="N114" s="425"/>
      <c r="O114" s="245"/>
      <c r="P114" s="227"/>
      <c r="Q114" s="233">
        <v>2</v>
      </c>
      <c r="R114" s="240">
        <v>59575.47</v>
      </c>
      <c r="S114" s="245">
        <v>170.09</v>
      </c>
      <c r="T114" s="227">
        <v>350.26</v>
      </c>
      <c r="U114" s="237"/>
      <c r="V114" s="240"/>
      <c r="W114" s="245"/>
      <c r="X114" s="228"/>
      <c r="Y114" s="250"/>
      <c r="Z114" s="239"/>
      <c r="AA114" s="247"/>
      <c r="AB114" s="226"/>
      <c r="AC114" s="403"/>
    </row>
    <row r="115" spans="1:29" s="218" customFormat="1" x14ac:dyDescent="0.25">
      <c r="A115" s="195"/>
      <c r="B115" s="410" t="s">
        <v>236</v>
      </c>
      <c r="C115" s="384" t="s">
        <v>237</v>
      </c>
      <c r="D115" s="394" t="s">
        <v>662</v>
      </c>
      <c r="E115" s="386">
        <v>3</v>
      </c>
      <c r="F115" s="367">
        <v>188536.59</v>
      </c>
      <c r="G115" s="366">
        <v>282.59999999999997</v>
      </c>
      <c r="H115" s="387">
        <v>667.15</v>
      </c>
      <c r="I115" s="377"/>
      <c r="J115" s="378"/>
      <c r="K115" s="377"/>
      <c r="L115" s="401"/>
      <c r="M115" s="231">
        <v>1</v>
      </c>
      <c r="N115" s="425">
        <v>60919.14</v>
      </c>
      <c r="O115" s="245">
        <v>117.60000000000001</v>
      </c>
      <c r="P115" s="227">
        <v>518.02</v>
      </c>
      <c r="Q115" s="233">
        <v>2</v>
      </c>
      <c r="R115" s="240">
        <v>127617.45</v>
      </c>
      <c r="S115" s="245">
        <v>165</v>
      </c>
      <c r="T115" s="227">
        <v>773.44</v>
      </c>
      <c r="U115" s="237"/>
      <c r="V115" s="240"/>
      <c r="W115" s="245"/>
      <c r="X115" s="228"/>
      <c r="Y115" s="250"/>
      <c r="Z115" s="239"/>
      <c r="AA115" s="247"/>
      <c r="AB115" s="226"/>
      <c r="AC115" s="403"/>
    </row>
    <row r="116" spans="1:29" s="218" customFormat="1" x14ac:dyDescent="0.25">
      <c r="A116" s="195"/>
      <c r="B116" s="383" t="s">
        <v>238</v>
      </c>
      <c r="C116" s="384" t="s">
        <v>233</v>
      </c>
      <c r="D116" s="394" t="s">
        <v>662</v>
      </c>
      <c r="E116" s="386">
        <v>3</v>
      </c>
      <c r="F116" s="367">
        <v>48852.91</v>
      </c>
      <c r="G116" s="366">
        <v>282.59999999999997</v>
      </c>
      <c r="H116" s="387">
        <v>172.87</v>
      </c>
      <c r="I116" s="377"/>
      <c r="J116" s="378"/>
      <c r="K116" s="377"/>
      <c r="L116" s="401"/>
      <c r="M116" s="231">
        <v>1</v>
      </c>
      <c r="N116" s="425">
        <v>11474.619999999999</v>
      </c>
      <c r="O116" s="245">
        <v>117.60000000000001</v>
      </c>
      <c r="P116" s="227">
        <v>97.57</v>
      </c>
      <c r="Q116" s="233">
        <v>2</v>
      </c>
      <c r="R116" s="240">
        <v>37378.29</v>
      </c>
      <c r="S116" s="245">
        <v>165</v>
      </c>
      <c r="T116" s="227">
        <v>226.54</v>
      </c>
      <c r="U116" s="237"/>
      <c r="V116" s="240"/>
      <c r="W116" s="245"/>
      <c r="X116" s="228"/>
      <c r="Y116" s="250"/>
      <c r="Z116" s="239"/>
      <c r="AA116" s="247"/>
      <c r="AB116" s="226"/>
      <c r="AC116" s="403"/>
    </row>
    <row r="117" spans="1:29" s="218" customFormat="1" x14ac:dyDescent="0.25">
      <c r="A117" s="195"/>
      <c r="B117" s="383" t="s">
        <v>120</v>
      </c>
      <c r="C117" s="384" t="s">
        <v>767</v>
      </c>
      <c r="D117" s="394" t="s">
        <v>657</v>
      </c>
      <c r="E117" s="386">
        <v>31</v>
      </c>
      <c r="F117" s="367">
        <v>1850353.4100000001</v>
      </c>
      <c r="G117" s="366">
        <v>9077</v>
      </c>
      <c r="H117" s="387">
        <v>203.85</v>
      </c>
      <c r="I117" s="377">
        <v>5</v>
      </c>
      <c r="J117" s="378">
        <v>135751.04999999999</v>
      </c>
      <c r="K117" s="377">
        <v>830</v>
      </c>
      <c r="L117" s="401">
        <v>163.56</v>
      </c>
      <c r="M117" s="231">
        <v>3</v>
      </c>
      <c r="N117" s="425">
        <v>96989</v>
      </c>
      <c r="O117" s="245">
        <v>545</v>
      </c>
      <c r="P117" s="227">
        <v>177.96</v>
      </c>
      <c r="Q117" s="233">
        <v>10</v>
      </c>
      <c r="R117" s="240">
        <v>228332.47000000003</v>
      </c>
      <c r="S117" s="245">
        <v>882</v>
      </c>
      <c r="T117" s="227">
        <v>258.88</v>
      </c>
      <c r="U117" s="237">
        <v>11</v>
      </c>
      <c r="V117" s="240">
        <v>228801.59</v>
      </c>
      <c r="W117" s="245">
        <v>930</v>
      </c>
      <c r="X117" s="228">
        <v>246.02</v>
      </c>
      <c r="Y117" s="250">
        <v>2</v>
      </c>
      <c r="Z117" s="239">
        <v>1160479.3</v>
      </c>
      <c r="AA117" s="247">
        <v>5890</v>
      </c>
      <c r="AB117" s="226">
        <v>197.03</v>
      </c>
      <c r="AC117" s="403"/>
    </row>
    <row r="118" spans="1:29" s="218" customFormat="1" x14ac:dyDescent="0.25">
      <c r="A118" s="195"/>
      <c r="B118" s="383" t="s">
        <v>239</v>
      </c>
      <c r="C118" s="384" t="s">
        <v>768</v>
      </c>
      <c r="D118" s="394" t="s">
        <v>657</v>
      </c>
      <c r="E118" s="386">
        <v>12</v>
      </c>
      <c r="F118" s="367">
        <v>972241.68</v>
      </c>
      <c r="G118" s="366">
        <v>4172</v>
      </c>
      <c r="H118" s="387">
        <v>233.04</v>
      </c>
      <c r="I118" s="377"/>
      <c r="J118" s="378"/>
      <c r="K118" s="377"/>
      <c r="L118" s="401"/>
      <c r="M118" s="231">
        <v>3</v>
      </c>
      <c r="N118" s="425">
        <v>56772.800000000003</v>
      </c>
      <c r="O118" s="245">
        <v>245</v>
      </c>
      <c r="P118" s="227">
        <v>231.73</v>
      </c>
      <c r="Q118" s="233">
        <v>2</v>
      </c>
      <c r="R118" s="240">
        <v>425554.98</v>
      </c>
      <c r="S118" s="245">
        <v>2224</v>
      </c>
      <c r="T118" s="227">
        <v>191.35</v>
      </c>
      <c r="U118" s="237">
        <v>7</v>
      </c>
      <c r="V118" s="240">
        <v>489913.89999999997</v>
      </c>
      <c r="W118" s="245">
        <v>1703</v>
      </c>
      <c r="X118" s="228">
        <v>287.68</v>
      </c>
      <c r="Y118" s="250"/>
      <c r="Z118" s="239"/>
      <c r="AA118" s="247"/>
      <c r="AB118" s="226"/>
      <c r="AC118" s="403"/>
    </row>
    <row r="119" spans="1:29" s="218" customFormat="1" x14ac:dyDescent="0.25">
      <c r="A119" s="195"/>
      <c r="B119" s="383" t="s">
        <v>121</v>
      </c>
      <c r="C119" s="384" t="s">
        <v>769</v>
      </c>
      <c r="D119" s="394" t="s">
        <v>657</v>
      </c>
      <c r="E119" s="386">
        <v>7</v>
      </c>
      <c r="F119" s="367">
        <v>385080.46</v>
      </c>
      <c r="G119" s="366">
        <v>1612</v>
      </c>
      <c r="H119" s="387">
        <v>238.88</v>
      </c>
      <c r="I119" s="377">
        <v>1</v>
      </c>
      <c r="J119" s="378">
        <v>23337.599999999999</v>
      </c>
      <c r="K119" s="377">
        <v>130</v>
      </c>
      <c r="L119" s="401">
        <v>179.52</v>
      </c>
      <c r="M119" s="231">
        <v>1</v>
      </c>
      <c r="N119" s="425">
        <v>27524.799999999999</v>
      </c>
      <c r="O119" s="245">
        <v>160</v>
      </c>
      <c r="P119" s="227">
        <v>172.03</v>
      </c>
      <c r="Q119" s="233">
        <v>1</v>
      </c>
      <c r="R119" s="240">
        <v>33531.300000000003</v>
      </c>
      <c r="S119" s="245">
        <v>110</v>
      </c>
      <c r="T119" s="227">
        <v>304.83</v>
      </c>
      <c r="U119" s="237">
        <v>3</v>
      </c>
      <c r="V119" s="240">
        <v>288088.26</v>
      </c>
      <c r="W119" s="245">
        <v>1162</v>
      </c>
      <c r="X119" s="228">
        <v>247.92</v>
      </c>
      <c r="Y119" s="250">
        <v>1</v>
      </c>
      <c r="Z119" s="239">
        <v>12598.5</v>
      </c>
      <c r="AA119" s="247">
        <v>50</v>
      </c>
      <c r="AB119" s="226">
        <v>251.97</v>
      </c>
      <c r="AC119" s="403"/>
    </row>
    <row r="120" spans="1:29" s="218" customFormat="1" x14ac:dyDescent="0.25">
      <c r="A120" s="195"/>
      <c r="B120" s="383" t="s">
        <v>240</v>
      </c>
      <c r="C120" s="384" t="s">
        <v>770</v>
      </c>
      <c r="D120" s="394" t="s">
        <v>657</v>
      </c>
      <c r="E120" s="386">
        <v>4</v>
      </c>
      <c r="F120" s="367">
        <v>662069.5</v>
      </c>
      <c r="G120" s="366">
        <v>2070</v>
      </c>
      <c r="H120" s="387">
        <v>319.83999999999997</v>
      </c>
      <c r="I120" s="377"/>
      <c r="J120" s="378"/>
      <c r="K120" s="377"/>
      <c r="L120" s="401"/>
      <c r="M120" s="231">
        <v>1</v>
      </c>
      <c r="N120" s="425">
        <v>6666.6</v>
      </c>
      <c r="O120" s="245">
        <v>20</v>
      </c>
      <c r="P120" s="227">
        <v>333.33</v>
      </c>
      <c r="Q120" s="233"/>
      <c r="R120" s="240"/>
      <c r="S120" s="245"/>
      <c r="T120" s="227"/>
      <c r="U120" s="237">
        <v>3</v>
      </c>
      <c r="V120" s="240">
        <v>655402.9</v>
      </c>
      <c r="W120" s="245">
        <v>2050</v>
      </c>
      <c r="X120" s="228">
        <v>319.70999999999998</v>
      </c>
      <c r="Y120" s="250"/>
      <c r="Z120" s="239"/>
      <c r="AA120" s="247"/>
      <c r="AB120" s="226"/>
      <c r="AC120" s="403"/>
    </row>
    <row r="121" spans="1:29" s="218" customFormat="1" x14ac:dyDescent="0.25">
      <c r="A121" s="195"/>
      <c r="B121" s="383" t="s">
        <v>874</v>
      </c>
      <c r="C121" s="384" t="s">
        <v>561</v>
      </c>
      <c r="D121" s="394" t="s">
        <v>658</v>
      </c>
      <c r="E121" s="386">
        <v>4</v>
      </c>
      <c r="F121" s="367">
        <v>607638.22000000009</v>
      </c>
      <c r="G121" s="366">
        <v>2118</v>
      </c>
      <c r="H121" s="387">
        <v>286.89</v>
      </c>
      <c r="I121" s="377">
        <v>1</v>
      </c>
      <c r="J121" s="378">
        <v>205681.84</v>
      </c>
      <c r="K121" s="377">
        <v>728</v>
      </c>
      <c r="L121" s="401">
        <v>282.52999999999997</v>
      </c>
      <c r="M121" s="231">
        <v>1</v>
      </c>
      <c r="N121" s="425">
        <v>38010.959999999999</v>
      </c>
      <c r="O121" s="245">
        <v>26</v>
      </c>
      <c r="P121" s="227">
        <v>1461.96</v>
      </c>
      <c r="Q121" s="233"/>
      <c r="R121" s="240"/>
      <c r="S121" s="245"/>
      <c r="T121" s="227"/>
      <c r="U121" s="237">
        <v>2</v>
      </c>
      <c r="V121" s="240">
        <v>363945.42000000004</v>
      </c>
      <c r="W121" s="245">
        <v>1364</v>
      </c>
      <c r="X121" s="228">
        <v>266.82</v>
      </c>
      <c r="Y121" s="250"/>
      <c r="Z121" s="239"/>
      <c r="AA121" s="247"/>
      <c r="AB121" s="226"/>
      <c r="AC121" s="403"/>
    </row>
    <row r="122" spans="1:29" s="218" customFormat="1" x14ac:dyDescent="0.25">
      <c r="A122" s="195"/>
      <c r="B122" s="405" t="s">
        <v>918</v>
      </c>
      <c r="C122" s="406" t="s">
        <v>919</v>
      </c>
      <c r="D122" s="407" t="s">
        <v>605</v>
      </c>
      <c r="E122" s="386">
        <v>1</v>
      </c>
      <c r="F122" s="367">
        <v>11286</v>
      </c>
      <c r="G122" s="366">
        <v>11</v>
      </c>
      <c r="H122" s="387">
        <v>1026</v>
      </c>
      <c r="I122" s="377"/>
      <c r="J122" s="378"/>
      <c r="K122" s="377"/>
      <c r="L122" s="401"/>
      <c r="M122" s="231"/>
      <c r="N122" s="425"/>
      <c r="O122" s="245"/>
      <c r="P122" s="227"/>
      <c r="Q122" s="233"/>
      <c r="R122" s="240"/>
      <c r="S122" s="245"/>
      <c r="T122" s="227"/>
      <c r="U122" s="237">
        <v>1</v>
      </c>
      <c r="V122" s="240">
        <v>11286</v>
      </c>
      <c r="W122" s="245">
        <v>11</v>
      </c>
      <c r="X122" s="228">
        <v>1026</v>
      </c>
      <c r="Y122" s="250"/>
      <c r="Z122" s="239"/>
      <c r="AA122" s="247"/>
      <c r="AB122" s="226"/>
      <c r="AC122" s="403"/>
    </row>
    <row r="123" spans="1:29" s="218" customFormat="1" x14ac:dyDescent="0.25">
      <c r="A123" s="195"/>
      <c r="B123" s="383" t="s">
        <v>241</v>
      </c>
      <c r="C123" s="384" t="s">
        <v>242</v>
      </c>
      <c r="D123" s="394" t="s">
        <v>658</v>
      </c>
      <c r="E123" s="386">
        <v>4</v>
      </c>
      <c r="F123" s="367">
        <v>258937.03</v>
      </c>
      <c r="G123" s="366">
        <v>2812</v>
      </c>
      <c r="H123" s="387">
        <v>92.08</v>
      </c>
      <c r="I123" s="377"/>
      <c r="J123" s="378"/>
      <c r="K123" s="377"/>
      <c r="L123" s="401"/>
      <c r="M123" s="231">
        <v>2</v>
      </c>
      <c r="N123" s="425">
        <v>83111.899999999994</v>
      </c>
      <c r="O123" s="245">
        <v>1517</v>
      </c>
      <c r="P123" s="227">
        <v>54.79</v>
      </c>
      <c r="Q123" s="233">
        <v>1</v>
      </c>
      <c r="R123" s="240">
        <v>34489.129999999997</v>
      </c>
      <c r="S123" s="245">
        <v>359</v>
      </c>
      <c r="T123" s="227">
        <v>96.07</v>
      </c>
      <c r="U123" s="237">
        <v>1</v>
      </c>
      <c r="V123" s="240">
        <v>141336</v>
      </c>
      <c r="W123" s="245">
        <v>936</v>
      </c>
      <c r="X123" s="228">
        <v>151</v>
      </c>
      <c r="Y123" s="250"/>
      <c r="Z123" s="239"/>
      <c r="AA123" s="247"/>
      <c r="AB123" s="226"/>
      <c r="AC123" s="403"/>
    </row>
    <row r="124" spans="1:29" s="218" customFormat="1" x14ac:dyDescent="0.25">
      <c r="A124" s="195"/>
      <c r="B124" s="383" t="s">
        <v>243</v>
      </c>
      <c r="C124" s="384" t="s">
        <v>244</v>
      </c>
      <c r="D124" s="394" t="s">
        <v>658</v>
      </c>
      <c r="E124" s="386">
        <v>14</v>
      </c>
      <c r="F124" s="367">
        <v>668540.82999999996</v>
      </c>
      <c r="G124" s="366">
        <v>454</v>
      </c>
      <c r="H124" s="387">
        <v>1472.56</v>
      </c>
      <c r="I124" s="377">
        <v>1</v>
      </c>
      <c r="J124" s="378">
        <v>44833.45</v>
      </c>
      <c r="K124" s="377">
        <v>35</v>
      </c>
      <c r="L124" s="401">
        <v>1280.96</v>
      </c>
      <c r="M124" s="231">
        <v>8</v>
      </c>
      <c r="N124" s="425">
        <v>315861.02</v>
      </c>
      <c r="O124" s="245">
        <v>205.5</v>
      </c>
      <c r="P124" s="227">
        <v>1537.04</v>
      </c>
      <c r="Q124" s="233">
        <v>1</v>
      </c>
      <c r="R124" s="240">
        <v>68910.100000000006</v>
      </c>
      <c r="S124" s="245">
        <v>74</v>
      </c>
      <c r="T124" s="227">
        <v>931.22</v>
      </c>
      <c r="U124" s="237">
        <v>4</v>
      </c>
      <c r="V124" s="240">
        <v>238936.26</v>
      </c>
      <c r="W124" s="245">
        <v>139.5</v>
      </c>
      <c r="X124" s="228">
        <v>1712.8</v>
      </c>
      <c r="Y124" s="250"/>
      <c r="Z124" s="239"/>
      <c r="AA124" s="247"/>
      <c r="AB124" s="226"/>
      <c r="AC124" s="403"/>
    </row>
    <row r="125" spans="1:29" s="218" customFormat="1" x14ac:dyDescent="0.25">
      <c r="A125" s="195"/>
      <c r="B125" s="383" t="s">
        <v>245</v>
      </c>
      <c r="C125" s="384" t="s">
        <v>246</v>
      </c>
      <c r="D125" s="394" t="s">
        <v>658</v>
      </c>
      <c r="E125" s="386">
        <v>3</v>
      </c>
      <c r="F125" s="367">
        <v>21369.65</v>
      </c>
      <c r="G125" s="366">
        <v>9</v>
      </c>
      <c r="H125" s="387">
        <v>2374.41</v>
      </c>
      <c r="I125" s="377"/>
      <c r="J125" s="378"/>
      <c r="K125" s="377"/>
      <c r="L125" s="401"/>
      <c r="M125" s="231"/>
      <c r="N125" s="425"/>
      <c r="O125" s="245"/>
      <c r="P125" s="227"/>
      <c r="Q125" s="233">
        <v>1</v>
      </c>
      <c r="R125" s="240">
        <v>6941.65</v>
      </c>
      <c r="S125" s="245">
        <v>5</v>
      </c>
      <c r="T125" s="227">
        <v>1388.33</v>
      </c>
      <c r="U125" s="237">
        <v>2</v>
      </c>
      <c r="V125" s="240">
        <v>14428</v>
      </c>
      <c r="W125" s="245">
        <v>4</v>
      </c>
      <c r="X125" s="228">
        <v>3607</v>
      </c>
      <c r="Y125" s="250"/>
      <c r="Z125" s="239"/>
      <c r="AA125" s="247"/>
      <c r="AB125" s="226"/>
      <c r="AC125" s="403"/>
    </row>
    <row r="126" spans="1:29" s="218" customFormat="1" x14ac:dyDescent="0.25">
      <c r="A126" s="195"/>
      <c r="B126" s="383" t="s">
        <v>247</v>
      </c>
      <c r="C126" s="384" t="s">
        <v>690</v>
      </c>
      <c r="D126" s="394" t="s">
        <v>658</v>
      </c>
      <c r="E126" s="386">
        <v>3</v>
      </c>
      <c r="F126" s="367">
        <v>34281.43</v>
      </c>
      <c r="G126" s="366">
        <v>1691</v>
      </c>
      <c r="H126" s="387">
        <v>20.27</v>
      </c>
      <c r="I126" s="377"/>
      <c r="J126" s="378"/>
      <c r="K126" s="377"/>
      <c r="L126" s="401"/>
      <c r="M126" s="231">
        <v>1</v>
      </c>
      <c r="N126" s="425">
        <v>10175</v>
      </c>
      <c r="O126" s="245">
        <v>370</v>
      </c>
      <c r="P126" s="227">
        <v>27.5</v>
      </c>
      <c r="Q126" s="233">
        <v>1</v>
      </c>
      <c r="R126" s="240">
        <v>8727.9500000000007</v>
      </c>
      <c r="S126" s="245">
        <v>385</v>
      </c>
      <c r="T126" s="227">
        <v>22.67</v>
      </c>
      <c r="U126" s="237">
        <v>1</v>
      </c>
      <c r="V126" s="240">
        <v>15378.48</v>
      </c>
      <c r="W126" s="245">
        <v>936</v>
      </c>
      <c r="X126" s="228">
        <v>16.43</v>
      </c>
      <c r="Y126" s="250"/>
      <c r="Z126" s="239"/>
      <c r="AA126" s="247"/>
      <c r="AB126" s="226"/>
      <c r="AC126" s="403"/>
    </row>
    <row r="127" spans="1:29" s="218" customFormat="1" x14ac:dyDescent="0.25">
      <c r="A127" s="195"/>
      <c r="B127" s="383" t="s">
        <v>248</v>
      </c>
      <c r="C127" s="384" t="s">
        <v>691</v>
      </c>
      <c r="D127" s="394" t="s">
        <v>657</v>
      </c>
      <c r="E127" s="386">
        <v>3</v>
      </c>
      <c r="F127" s="367">
        <v>275584.94</v>
      </c>
      <c r="G127" s="366">
        <v>139</v>
      </c>
      <c r="H127" s="387">
        <v>1982.63</v>
      </c>
      <c r="I127" s="377"/>
      <c r="J127" s="378"/>
      <c r="K127" s="377"/>
      <c r="L127" s="401"/>
      <c r="M127" s="231">
        <v>1</v>
      </c>
      <c r="N127" s="425">
        <v>102013.52</v>
      </c>
      <c r="O127" s="245">
        <v>56</v>
      </c>
      <c r="P127" s="227">
        <v>1821.67</v>
      </c>
      <c r="Q127" s="233">
        <v>1</v>
      </c>
      <c r="R127" s="240">
        <v>57633.42</v>
      </c>
      <c r="S127" s="245">
        <v>26</v>
      </c>
      <c r="T127" s="227">
        <v>2216.67</v>
      </c>
      <c r="U127" s="237">
        <v>1</v>
      </c>
      <c r="V127" s="240">
        <v>115938</v>
      </c>
      <c r="W127" s="245">
        <v>57</v>
      </c>
      <c r="X127" s="228">
        <v>2034</v>
      </c>
      <c r="Y127" s="250"/>
      <c r="Z127" s="239"/>
      <c r="AA127" s="247"/>
      <c r="AB127" s="226"/>
      <c r="AC127" s="403"/>
    </row>
    <row r="128" spans="1:29" s="218" customFormat="1" x14ac:dyDescent="0.25">
      <c r="A128" s="195"/>
      <c r="B128" s="383" t="s">
        <v>250</v>
      </c>
      <c r="C128" s="384" t="s">
        <v>692</v>
      </c>
      <c r="D128" s="394" t="s">
        <v>658</v>
      </c>
      <c r="E128" s="386">
        <v>3</v>
      </c>
      <c r="F128" s="367">
        <v>312296.77</v>
      </c>
      <c r="G128" s="366">
        <v>1691</v>
      </c>
      <c r="H128" s="387">
        <v>184.68</v>
      </c>
      <c r="I128" s="377"/>
      <c r="J128" s="378"/>
      <c r="K128" s="377"/>
      <c r="L128" s="401"/>
      <c r="M128" s="231">
        <v>1</v>
      </c>
      <c r="N128" s="425">
        <v>65027.5</v>
      </c>
      <c r="O128" s="245">
        <v>370</v>
      </c>
      <c r="P128" s="227">
        <v>175.75</v>
      </c>
      <c r="Q128" s="233">
        <v>1</v>
      </c>
      <c r="R128" s="240">
        <v>76102.95</v>
      </c>
      <c r="S128" s="245">
        <v>385</v>
      </c>
      <c r="T128" s="227">
        <v>197.67</v>
      </c>
      <c r="U128" s="237">
        <v>1</v>
      </c>
      <c r="V128" s="240">
        <v>171166.32</v>
      </c>
      <c r="W128" s="245">
        <v>936</v>
      </c>
      <c r="X128" s="228">
        <v>182.87</v>
      </c>
      <c r="Y128" s="250"/>
      <c r="Z128" s="239"/>
      <c r="AA128" s="247"/>
      <c r="AB128" s="226"/>
      <c r="AC128" s="403"/>
    </row>
    <row r="129" spans="1:29" s="218" customFormat="1" x14ac:dyDescent="0.25">
      <c r="A129" s="195"/>
      <c r="B129" s="383" t="s">
        <v>252</v>
      </c>
      <c r="C129" s="384" t="s">
        <v>771</v>
      </c>
      <c r="D129" s="394" t="s">
        <v>662</v>
      </c>
      <c r="E129" s="386">
        <v>9</v>
      </c>
      <c r="F129" s="367">
        <v>2185916.3400000003</v>
      </c>
      <c r="G129" s="366">
        <v>14668.3</v>
      </c>
      <c r="H129" s="387">
        <v>149.02000000000001</v>
      </c>
      <c r="I129" s="377">
        <v>2</v>
      </c>
      <c r="J129" s="378">
        <v>693197.15</v>
      </c>
      <c r="K129" s="377">
        <v>4367</v>
      </c>
      <c r="L129" s="401">
        <v>158.74</v>
      </c>
      <c r="M129" s="231">
        <v>1</v>
      </c>
      <c r="N129" s="425">
        <v>21002.04</v>
      </c>
      <c r="O129" s="245">
        <v>204.3</v>
      </c>
      <c r="P129" s="227">
        <v>102.8</v>
      </c>
      <c r="Q129" s="233">
        <v>2</v>
      </c>
      <c r="R129" s="240">
        <v>73790.100000000006</v>
      </c>
      <c r="S129" s="245">
        <v>522</v>
      </c>
      <c r="T129" s="227">
        <v>141.36000000000001</v>
      </c>
      <c r="U129" s="237">
        <v>4</v>
      </c>
      <c r="V129" s="240">
        <v>1397927.05</v>
      </c>
      <c r="W129" s="245">
        <v>9575</v>
      </c>
      <c r="X129" s="228">
        <v>146</v>
      </c>
      <c r="Y129" s="250"/>
      <c r="Z129" s="239"/>
      <c r="AA129" s="247"/>
      <c r="AB129" s="226"/>
      <c r="AC129" s="403"/>
    </row>
    <row r="130" spans="1:29" s="218" customFormat="1" x14ac:dyDescent="0.25">
      <c r="A130" s="195"/>
      <c r="B130" s="383" t="s">
        <v>693</v>
      </c>
      <c r="C130" s="384" t="s">
        <v>694</v>
      </c>
      <c r="D130" s="394" t="s">
        <v>662</v>
      </c>
      <c r="E130" s="386">
        <v>2</v>
      </c>
      <c r="F130" s="367">
        <v>53707.29</v>
      </c>
      <c r="G130" s="366">
        <v>321</v>
      </c>
      <c r="H130" s="387">
        <v>167.31</v>
      </c>
      <c r="I130" s="377">
        <v>2</v>
      </c>
      <c r="J130" s="378">
        <v>53707.29</v>
      </c>
      <c r="K130" s="377">
        <v>321</v>
      </c>
      <c r="L130" s="401">
        <v>167.31</v>
      </c>
      <c r="M130" s="231"/>
      <c r="N130" s="425"/>
      <c r="O130" s="245"/>
      <c r="P130" s="227"/>
      <c r="Q130" s="233"/>
      <c r="R130" s="240"/>
      <c r="S130" s="245"/>
      <c r="T130" s="227"/>
      <c r="U130" s="237"/>
      <c r="V130" s="240"/>
      <c r="W130" s="245"/>
      <c r="X130" s="228"/>
      <c r="Y130" s="250"/>
      <c r="Z130" s="239"/>
      <c r="AA130" s="247"/>
      <c r="AB130" s="226"/>
      <c r="AC130" s="403"/>
    </row>
    <row r="131" spans="1:29" s="218" customFormat="1" x14ac:dyDescent="0.25">
      <c r="A131" s="195"/>
      <c r="B131" s="383" t="s">
        <v>920</v>
      </c>
      <c r="C131" s="384" t="s">
        <v>921</v>
      </c>
      <c r="D131" s="394" t="s">
        <v>662</v>
      </c>
      <c r="E131" s="386">
        <v>2</v>
      </c>
      <c r="F131" s="367">
        <v>75536.350000000006</v>
      </c>
      <c r="G131" s="366">
        <v>297</v>
      </c>
      <c r="H131" s="387">
        <v>254.33</v>
      </c>
      <c r="I131" s="377"/>
      <c r="J131" s="378"/>
      <c r="K131" s="377"/>
      <c r="L131" s="401"/>
      <c r="M131" s="231">
        <v>1</v>
      </c>
      <c r="N131" s="425">
        <v>34076</v>
      </c>
      <c r="O131" s="245">
        <v>112</v>
      </c>
      <c r="P131" s="227">
        <v>304.25</v>
      </c>
      <c r="Q131" s="233">
        <v>1</v>
      </c>
      <c r="R131" s="240">
        <v>41460.35</v>
      </c>
      <c r="S131" s="245">
        <v>185</v>
      </c>
      <c r="T131" s="227">
        <v>224.11</v>
      </c>
      <c r="U131" s="237"/>
      <c r="V131" s="240"/>
      <c r="W131" s="245"/>
      <c r="X131" s="228"/>
      <c r="Y131" s="250"/>
      <c r="Z131" s="239"/>
      <c r="AA131" s="247"/>
      <c r="AB131" s="226"/>
      <c r="AC131" s="403"/>
    </row>
    <row r="132" spans="1:29" s="218" customFormat="1" x14ac:dyDescent="0.25">
      <c r="A132" s="195"/>
      <c r="B132" s="383" t="s">
        <v>922</v>
      </c>
      <c r="C132" s="384" t="s">
        <v>923</v>
      </c>
      <c r="D132" s="394" t="s">
        <v>662</v>
      </c>
      <c r="E132" s="386">
        <v>2</v>
      </c>
      <c r="F132" s="367">
        <v>58679.54</v>
      </c>
      <c r="G132" s="366">
        <v>138.1</v>
      </c>
      <c r="H132" s="387">
        <v>424.91</v>
      </c>
      <c r="I132" s="377"/>
      <c r="J132" s="378"/>
      <c r="K132" s="377"/>
      <c r="L132" s="401"/>
      <c r="M132" s="231">
        <v>1</v>
      </c>
      <c r="N132" s="425">
        <v>23205.14</v>
      </c>
      <c r="O132" s="245">
        <v>58.1</v>
      </c>
      <c r="P132" s="227">
        <v>399.4</v>
      </c>
      <c r="Q132" s="233">
        <v>1</v>
      </c>
      <c r="R132" s="240">
        <v>35474.400000000001</v>
      </c>
      <c r="S132" s="245">
        <v>80</v>
      </c>
      <c r="T132" s="227">
        <v>443.43</v>
      </c>
      <c r="U132" s="237"/>
      <c r="V132" s="240"/>
      <c r="W132" s="245"/>
      <c r="X132" s="228"/>
      <c r="Y132" s="250"/>
      <c r="Z132" s="239"/>
      <c r="AA132" s="247"/>
      <c r="AB132" s="226"/>
      <c r="AC132" s="403"/>
    </row>
    <row r="133" spans="1:29" s="218" customFormat="1" x14ac:dyDescent="0.25">
      <c r="A133" s="217"/>
      <c r="B133" s="405" t="s">
        <v>253</v>
      </c>
      <c r="C133" s="406" t="s">
        <v>695</v>
      </c>
      <c r="D133" s="407" t="s">
        <v>696</v>
      </c>
      <c r="E133" s="386">
        <v>11</v>
      </c>
      <c r="F133" s="367">
        <v>1578875.81</v>
      </c>
      <c r="G133" s="366">
        <v>636</v>
      </c>
      <c r="H133" s="387">
        <v>2482.5100000000002</v>
      </c>
      <c r="I133" s="377">
        <v>3</v>
      </c>
      <c r="J133" s="378">
        <v>436967.73</v>
      </c>
      <c r="K133" s="377">
        <v>231</v>
      </c>
      <c r="L133" s="401">
        <v>1891.64</v>
      </c>
      <c r="M133" s="231">
        <v>2</v>
      </c>
      <c r="N133" s="425">
        <v>72390.080000000002</v>
      </c>
      <c r="O133" s="245">
        <v>32</v>
      </c>
      <c r="P133" s="227">
        <v>2262.19</v>
      </c>
      <c r="Q133" s="233">
        <v>2</v>
      </c>
      <c r="R133" s="240">
        <v>239292.78000000003</v>
      </c>
      <c r="S133" s="245">
        <v>30</v>
      </c>
      <c r="T133" s="227">
        <v>7976.43</v>
      </c>
      <c r="U133" s="237">
        <v>4</v>
      </c>
      <c r="V133" s="240">
        <v>830225.22</v>
      </c>
      <c r="W133" s="245">
        <v>343</v>
      </c>
      <c r="X133" s="228">
        <v>2420.48</v>
      </c>
      <c r="Y133" s="250"/>
      <c r="Z133" s="239"/>
      <c r="AA133" s="247"/>
      <c r="AB133" s="226"/>
      <c r="AC133" s="403"/>
    </row>
    <row r="134" spans="1:29" s="218" customFormat="1" x14ac:dyDescent="0.25">
      <c r="A134" s="195"/>
      <c r="B134" s="410" t="s">
        <v>254</v>
      </c>
      <c r="C134" s="384" t="s">
        <v>255</v>
      </c>
      <c r="D134" s="394" t="s">
        <v>662</v>
      </c>
      <c r="E134" s="386">
        <v>11</v>
      </c>
      <c r="F134" s="367">
        <v>846137.94</v>
      </c>
      <c r="G134" s="366">
        <v>15208.4</v>
      </c>
      <c r="H134" s="387">
        <v>55.64</v>
      </c>
      <c r="I134" s="377">
        <v>3</v>
      </c>
      <c r="J134" s="378">
        <v>336921.95999999996</v>
      </c>
      <c r="K134" s="377">
        <v>4688</v>
      </c>
      <c r="L134" s="401">
        <v>71.87</v>
      </c>
      <c r="M134" s="231">
        <v>2</v>
      </c>
      <c r="N134" s="425">
        <v>41077.229999999996</v>
      </c>
      <c r="O134" s="245">
        <v>374.4</v>
      </c>
      <c r="P134" s="227">
        <v>109.71</v>
      </c>
      <c r="Q134" s="233">
        <v>2</v>
      </c>
      <c r="R134" s="240">
        <v>35620.699999999997</v>
      </c>
      <c r="S134" s="245">
        <v>571</v>
      </c>
      <c r="T134" s="227">
        <v>62.38</v>
      </c>
      <c r="U134" s="237">
        <v>4</v>
      </c>
      <c r="V134" s="240">
        <v>432518.05</v>
      </c>
      <c r="W134" s="245">
        <v>9575</v>
      </c>
      <c r="X134" s="228">
        <v>45.17</v>
      </c>
      <c r="Y134" s="250"/>
      <c r="Z134" s="239"/>
      <c r="AA134" s="247"/>
      <c r="AB134" s="226"/>
      <c r="AC134" s="403"/>
    </row>
    <row r="135" spans="1:29" s="218" customFormat="1" x14ac:dyDescent="0.25">
      <c r="A135" s="217"/>
      <c r="B135" s="383" t="s">
        <v>256</v>
      </c>
      <c r="C135" s="384" t="s">
        <v>875</v>
      </c>
      <c r="D135" s="394" t="s">
        <v>703</v>
      </c>
      <c r="E135" s="386">
        <v>5</v>
      </c>
      <c r="F135" s="367">
        <v>206556.21</v>
      </c>
      <c r="G135" s="366">
        <v>78</v>
      </c>
      <c r="H135" s="387">
        <v>2648.16</v>
      </c>
      <c r="I135" s="377">
        <v>1</v>
      </c>
      <c r="J135" s="378">
        <v>56205.09</v>
      </c>
      <c r="K135" s="377">
        <v>27</v>
      </c>
      <c r="L135" s="401">
        <v>2081.67</v>
      </c>
      <c r="M135" s="231"/>
      <c r="N135" s="425"/>
      <c r="O135" s="245"/>
      <c r="P135" s="227"/>
      <c r="Q135" s="233">
        <v>1</v>
      </c>
      <c r="R135" s="240">
        <v>14762.16</v>
      </c>
      <c r="S135" s="245">
        <v>6</v>
      </c>
      <c r="T135" s="227">
        <v>2460.36</v>
      </c>
      <c r="U135" s="237">
        <v>3</v>
      </c>
      <c r="V135" s="240">
        <v>135588.96</v>
      </c>
      <c r="W135" s="245">
        <v>45</v>
      </c>
      <c r="X135" s="228">
        <v>3013.09</v>
      </c>
      <c r="Y135" s="250"/>
      <c r="Z135" s="239"/>
      <c r="AA135" s="247"/>
      <c r="AB135" s="226"/>
      <c r="AC135" s="403"/>
    </row>
    <row r="136" spans="1:29" s="218" customFormat="1" x14ac:dyDescent="0.25">
      <c r="A136" s="195"/>
      <c r="B136" s="410" t="s">
        <v>257</v>
      </c>
      <c r="C136" s="384" t="s">
        <v>541</v>
      </c>
      <c r="D136" s="394" t="s">
        <v>657</v>
      </c>
      <c r="E136" s="386">
        <v>8</v>
      </c>
      <c r="F136" s="367">
        <v>2310156.0499999998</v>
      </c>
      <c r="G136" s="366">
        <v>5274</v>
      </c>
      <c r="H136" s="387">
        <v>438.03</v>
      </c>
      <c r="I136" s="377"/>
      <c r="J136" s="378"/>
      <c r="K136" s="377"/>
      <c r="L136" s="401"/>
      <c r="M136" s="231">
        <v>1</v>
      </c>
      <c r="N136" s="425">
        <v>31543.05</v>
      </c>
      <c r="O136" s="245">
        <v>55</v>
      </c>
      <c r="P136" s="227">
        <v>573.51</v>
      </c>
      <c r="Q136" s="233">
        <v>2</v>
      </c>
      <c r="R136" s="240">
        <v>76495.88</v>
      </c>
      <c r="S136" s="245">
        <v>110</v>
      </c>
      <c r="T136" s="227">
        <v>695.42</v>
      </c>
      <c r="U136" s="237">
        <v>5</v>
      </c>
      <c r="V136" s="240">
        <v>2202117.1200000001</v>
      </c>
      <c r="W136" s="245">
        <v>5109</v>
      </c>
      <c r="X136" s="228">
        <v>431.03</v>
      </c>
      <c r="Y136" s="250"/>
      <c r="Z136" s="239"/>
      <c r="AA136" s="247"/>
      <c r="AB136" s="226"/>
      <c r="AC136" s="403"/>
    </row>
    <row r="137" spans="1:29" s="218" customFormat="1" x14ac:dyDescent="0.25">
      <c r="A137" s="195"/>
      <c r="B137" s="383" t="s">
        <v>258</v>
      </c>
      <c r="C137" s="384" t="s">
        <v>697</v>
      </c>
      <c r="D137" s="394" t="s">
        <v>696</v>
      </c>
      <c r="E137" s="386">
        <v>6</v>
      </c>
      <c r="F137" s="367">
        <v>2281474.2099999995</v>
      </c>
      <c r="G137" s="366">
        <v>419</v>
      </c>
      <c r="H137" s="387">
        <v>5445.05</v>
      </c>
      <c r="I137" s="377"/>
      <c r="J137" s="378"/>
      <c r="K137" s="377"/>
      <c r="L137" s="401"/>
      <c r="M137" s="231"/>
      <c r="N137" s="425"/>
      <c r="O137" s="245"/>
      <c r="P137" s="227"/>
      <c r="Q137" s="233">
        <v>1</v>
      </c>
      <c r="R137" s="240">
        <v>63165.760000000002</v>
      </c>
      <c r="S137" s="245">
        <v>16</v>
      </c>
      <c r="T137" s="227">
        <v>3947.86</v>
      </c>
      <c r="U137" s="237">
        <v>5</v>
      </c>
      <c r="V137" s="240">
        <v>2218308.4499999997</v>
      </c>
      <c r="W137" s="245">
        <v>403</v>
      </c>
      <c r="X137" s="228">
        <v>5504.49</v>
      </c>
      <c r="Y137" s="250"/>
      <c r="Z137" s="239"/>
      <c r="AA137" s="247"/>
      <c r="AB137" s="226"/>
      <c r="AC137" s="403"/>
    </row>
    <row r="138" spans="1:29" s="218" customFormat="1" ht="14.25" customHeight="1" x14ac:dyDescent="0.25">
      <c r="A138" s="195"/>
      <c r="B138" s="383" t="s">
        <v>259</v>
      </c>
      <c r="C138" s="384" t="s">
        <v>260</v>
      </c>
      <c r="D138" s="394" t="s">
        <v>662</v>
      </c>
      <c r="E138" s="386">
        <v>6</v>
      </c>
      <c r="F138" s="367">
        <v>2499910.7800000003</v>
      </c>
      <c r="G138" s="366">
        <v>5800</v>
      </c>
      <c r="H138" s="387">
        <v>431.02</v>
      </c>
      <c r="I138" s="377"/>
      <c r="J138" s="378"/>
      <c r="K138" s="377"/>
      <c r="L138" s="401"/>
      <c r="M138" s="231"/>
      <c r="N138" s="425"/>
      <c r="O138" s="245"/>
      <c r="P138" s="227"/>
      <c r="Q138" s="233">
        <v>1</v>
      </c>
      <c r="R138" s="240">
        <v>22260.16</v>
      </c>
      <c r="S138" s="245">
        <v>208</v>
      </c>
      <c r="T138" s="227">
        <v>107.02</v>
      </c>
      <c r="U138" s="237">
        <v>5</v>
      </c>
      <c r="V138" s="240">
        <v>2477650.62</v>
      </c>
      <c r="W138" s="245">
        <v>5592</v>
      </c>
      <c r="X138" s="228">
        <v>443.07</v>
      </c>
      <c r="Y138" s="250"/>
      <c r="Z138" s="241"/>
      <c r="AA138" s="248"/>
      <c r="AB138" s="229"/>
      <c r="AC138" s="403"/>
    </row>
    <row r="139" spans="1:29" s="218" customFormat="1" x14ac:dyDescent="0.25">
      <c r="A139" s="195"/>
      <c r="B139" s="383" t="s">
        <v>261</v>
      </c>
      <c r="C139" s="384" t="s">
        <v>262</v>
      </c>
      <c r="D139" s="394" t="s">
        <v>657</v>
      </c>
      <c r="E139" s="386">
        <v>14</v>
      </c>
      <c r="F139" s="367">
        <v>11998176.779999999</v>
      </c>
      <c r="G139" s="366">
        <v>9786</v>
      </c>
      <c r="H139" s="387">
        <v>1226.06</v>
      </c>
      <c r="I139" s="377">
        <v>2</v>
      </c>
      <c r="J139" s="378">
        <v>744421.68</v>
      </c>
      <c r="K139" s="377">
        <v>947</v>
      </c>
      <c r="L139" s="401">
        <v>786.08</v>
      </c>
      <c r="M139" s="231">
        <v>1</v>
      </c>
      <c r="N139" s="425">
        <v>85396.2</v>
      </c>
      <c r="O139" s="245">
        <v>60</v>
      </c>
      <c r="P139" s="227">
        <v>1423.27</v>
      </c>
      <c r="Q139" s="233">
        <v>2</v>
      </c>
      <c r="R139" s="240">
        <v>253278.52</v>
      </c>
      <c r="S139" s="245">
        <v>106</v>
      </c>
      <c r="T139" s="227">
        <v>2389.42</v>
      </c>
      <c r="U139" s="237">
        <v>9</v>
      </c>
      <c r="V139" s="240">
        <v>10915080.379999999</v>
      </c>
      <c r="W139" s="245">
        <v>8673</v>
      </c>
      <c r="X139" s="228">
        <v>1258.51</v>
      </c>
      <c r="Y139" s="250"/>
      <c r="Z139" s="239"/>
      <c r="AA139" s="247"/>
      <c r="AB139" s="226"/>
      <c r="AC139" s="403"/>
    </row>
    <row r="140" spans="1:29" s="218" customFormat="1" x14ac:dyDescent="0.25">
      <c r="A140" s="195"/>
      <c r="B140" s="383" t="s">
        <v>636</v>
      </c>
      <c r="C140" s="384" t="s">
        <v>264</v>
      </c>
      <c r="D140" s="394" t="s">
        <v>657</v>
      </c>
      <c r="E140" s="386">
        <v>3</v>
      </c>
      <c r="F140" s="367">
        <v>70583.679999999993</v>
      </c>
      <c r="G140" s="366">
        <v>125</v>
      </c>
      <c r="H140" s="387">
        <v>564.66999999999996</v>
      </c>
      <c r="I140" s="377"/>
      <c r="J140" s="378"/>
      <c r="K140" s="377"/>
      <c r="L140" s="401"/>
      <c r="M140" s="231"/>
      <c r="N140" s="425"/>
      <c r="O140" s="245"/>
      <c r="P140" s="227"/>
      <c r="Q140" s="233"/>
      <c r="R140" s="240"/>
      <c r="S140" s="245"/>
      <c r="T140" s="227"/>
      <c r="U140" s="237">
        <v>3</v>
      </c>
      <c r="V140" s="240">
        <v>70583.679999999993</v>
      </c>
      <c r="W140" s="245">
        <v>125</v>
      </c>
      <c r="X140" s="228">
        <v>564.66999999999996</v>
      </c>
      <c r="Y140" s="250"/>
      <c r="Z140" s="239"/>
      <c r="AA140" s="247"/>
      <c r="AB140" s="226"/>
      <c r="AC140" s="403"/>
    </row>
    <row r="141" spans="1:29" s="218" customFormat="1" x14ac:dyDescent="0.25">
      <c r="A141" s="195"/>
      <c r="B141" s="383" t="s">
        <v>265</v>
      </c>
      <c r="C141" s="384" t="s">
        <v>266</v>
      </c>
      <c r="D141" s="394" t="s">
        <v>657</v>
      </c>
      <c r="E141" s="386">
        <v>16</v>
      </c>
      <c r="F141" s="367">
        <v>17116779.869999997</v>
      </c>
      <c r="G141" s="366">
        <v>8376</v>
      </c>
      <c r="H141" s="387">
        <v>2043.55</v>
      </c>
      <c r="I141" s="377">
        <v>3</v>
      </c>
      <c r="J141" s="378">
        <v>1997167.29</v>
      </c>
      <c r="K141" s="377">
        <v>1618</v>
      </c>
      <c r="L141" s="401">
        <v>1234.3399999999999</v>
      </c>
      <c r="M141" s="231">
        <v>3</v>
      </c>
      <c r="N141" s="425">
        <v>357524.49</v>
      </c>
      <c r="O141" s="245">
        <v>183</v>
      </c>
      <c r="P141" s="227">
        <v>1953.69</v>
      </c>
      <c r="Q141" s="233">
        <v>2</v>
      </c>
      <c r="R141" s="240">
        <v>532408.74</v>
      </c>
      <c r="S141" s="245">
        <v>398</v>
      </c>
      <c r="T141" s="227">
        <v>1337.71</v>
      </c>
      <c r="U141" s="237">
        <v>8</v>
      </c>
      <c r="V141" s="240">
        <v>14229679.35</v>
      </c>
      <c r="W141" s="245">
        <v>6177</v>
      </c>
      <c r="X141" s="228">
        <v>2303.66</v>
      </c>
      <c r="Y141" s="250"/>
      <c r="Z141" s="239"/>
      <c r="AA141" s="247"/>
      <c r="AB141" s="226"/>
      <c r="AC141" s="403"/>
    </row>
    <row r="142" spans="1:29" s="218" customFormat="1" x14ac:dyDescent="0.25">
      <c r="A142" s="195"/>
      <c r="B142" s="383" t="s">
        <v>267</v>
      </c>
      <c r="C142" s="384" t="s">
        <v>268</v>
      </c>
      <c r="D142" s="394" t="s">
        <v>698</v>
      </c>
      <c r="E142" s="386">
        <v>16</v>
      </c>
      <c r="F142" s="367">
        <v>3244333.5599999991</v>
      </c>
      <c r="G142" s="366">
        <v>1783648</v>
      </c>
      <c r="H142" s="387">
        <v>1.82</v>
      </c>
      <c r="I142" s="377">
        <v>3</v>
      </c>
      <c r="J142" s="378">
        <v>252762.68</v>
      </c>
      <c r="K142" s="377">
        <v>131155</v>
      </c>
      <c r="L142" s="401">
        <v>1.93</v>
      </c>
      <c r="M142" s="231">
        <v>2</v>
      </c>
      <c r="N142" s="425">
        <v>25559.279999999999</v>
      </c>
      <c r="O142" s="245">
        <v>13736</v>
      </c>
      <c r="P142" s="227">
        <v>1.86</v>
      </c>
      <c r="Q142" s="233">
        <v>2</v>
      </c>
      <c r="R142" s="240">
        <v>42213.8</v>
      </c>
      <c r="S142" s="245">
        <v>29225</v>
      </c>
      <c r="T142" s="227">
        <v>1.44</v>
      </c>
      <c r="U142" s="237">
        <v>9</v>
      </c>
      <c r="V142" s="240">
        <v>2923797.8</v>
      </c>
      <c r="W142" s="245">
        <v>1609532</v>
      </c>
      <c r="X142" s="228">
        <v>1.82</v>
      </c>
      <c r="Y142" s="250"/>
      <c r="Z142" s="239"/>
      <c r="AA142" s="247"/>
      <c r="AB142" s="226"/>
      <c r="AC142" s="403"/>
    </row>
    <row r="143" spans="1:29" s="218" customFormat="1" x14ac:dyDescent="0.25">
      <c r="A143" s="195"/>
      <c r="B143" s="383" t="s">
        <v>699</v>
      </c>
      <c r="C143" s="384" t="s">
        <v>700</v>
      </c>
      <c r="D143" s="394" t="s">
        <v>698</v>
      </c>
      <c r="E143" s="386">
        <v>12</v>
      </c>
      <c r="F143" s="367">
        <v>1956757.46</v>
      </c>
      <c r="G143" s="366">
        <v>399062</v>
      </c>
      <c r="H143" s="387">
        <v>4.9000000000000004</v>
      </c>
      <c r="I143" s="377">
        <v>2</v>
      </c>
      <c r="J143" s="378">
        <v>170600</v>
      </c>
      <c r="K143" s="377">
        <v>44180</v>
      </c>
      <c r="L143" s="401">
        <v>3.86</v>
      </c>
      <c r="M143" s="231">
        <v>3</v>
      </c>
      <c r="N143" s="425">
        <v>219109.32</v>
      </c>
      <c r="O143" s="245">
        <v>45782</v>
      </c>
      <c r="P143" s="227">
        <v>4.79</v>
      </c>
      <c r="Q143" s="233">
        <v>1</v>
      </c>
      <c r="R143" s="240">
        <v>137728.66</v>
      </c>
      <c r="S143" s="245">
        <v>35681</v>
      </c>
      <c r="T143" s="227">
        <v>3.86</v>
      </c>
      <c r="U143" s="237">
        <v>6</v>
      </c>
      <c r="V143" s="240">
        <v>1429319.48</v>
      </c>
      <c r="W143" s="245">
        <v>273419</v>
      </c>
      <c r="X143" s="228">
        <v>5.23</v>
      </c>
      <c r="Y143" s="250"/>
      <c r="Z143" s="239"/>
      <c r="AA143" s="247"/>
      <c r="AB143" s="226"/>
      <c r="AC143" s="403"/>
    </row>
    <row r="144" spans="1:29" s="218" customFormat="1" x14ac:dyDescent="0.25">
      <c r="A144" s="195"/>
      <c r="B144" s="383" t="s">
        <v>269</v>
      </c>
      <c r="C144" s="384" t="s">
        <v>924</v>
      </c>
      <c r="D144" s="394" t="s">
        <v>698</v>
      </c>
      <c r="E144" s="386">
        <v>1</v>
      </c>
      <c r="F144" s="367">
        <v>33073.35</v>
      </c>
      <c r="G144" s="366">
        <v>8373</v>
      </c>
      <c r="H144" s="387">
        <v>3.95</v>
      </c>
      <c r="I144" s="377"/>
      <c r="J144" s="378"/>
      <c r="K144" s="377"/>
      <c r="L144" s="401"/>
      <c r="M144" s="231"/>
      <c r="N144" s="425"/>
      <c r="O144" s="245"/>
      <c r="P144" s="227"/>
      <c r="Q144" s="233">
        <v>1</v>
      </c>
      <c r="R144" s="240">
        <v>33073.35</v>
      </c>
      <c r="S144" s="245">
        <v>8373</v>
      </c>
      <c r="T144" s="227">
        <v>3.95</v>
      </c>
      <c r="U144" s="237"/>
      <c r="V144" s="240"/>
      <c r="W144" s="245"/>
      <c r="X144" s="228"/>
      <c r="Y144" s="250"/>
      <c r="Z144" s="239"/>
      <c r="AA144" s="247"/>
      <c r="AB144" s="226"/>
      <c r="AC144" s="403"/>
    </row>
    <row r="145" spans="1:29" s="218" customFormat="1" x14ac:dyDescent="0.25">
      <c r="A145" s="195"/>
      <c r="B145" s="383" t="s">
        <v>701</v>
      </c>
      <c r="C145" s="384" t="s">
        <v>702</v>
      </c>
      <c r="D145" s="394" t="s">
        <v>698</v>
      </c>
      <c r="E145" s="386">
        <v>8</v>
      </c>
      <c r="F145" s="367">
        <v>5621874.0599999996</v>
      </c>
      <c r="G145" s="366">
        <v>799269</v>
      </c>
      <c r="H145" s="387">
        <v>7.03</v>
      </c>
      <c r="I145" s="377">
        <v>1</v>
      </c>
      <c r="J145" s="378">
        <v>1061265</v>
      </c>
      <c r="K145" s="377">
        <v>152700</v>
      </c>
      <c r="L145" s="401">
        <v>6.95</v>
      </c>
      <c r="M145" s="231">
        <v>1</v>
      </c>
      <c r="N145" s="425">
        <v>4617.8999999999996</v>
      </c>
      <c r="O145" s="245">
        <v>630</v>
      </c>
      <c r="P145" s="227">
        <v>7.33</v>
      </c>
      <c r="Q145" s="233">
        <v>1</v>
      </c>
      <c r="R145" s="240">
        <v>4357.6400000000003</v>
      </c>
      <c r="S145" s="245">
        <v>553</v>
      </c>
      <c r="T145" s="227">
        <v>7.88</v>
      </c>
      <c r="U145" s="237">
        <v>5</v>
      </c>
      <c r="V145" s="240">
        <v>4551633.5199999996</v>
      </c>
      <c r="W145" s="245">
        <v>645386</v>
      </c>
      <c r="X145" s="228">
        <v>7.05</v>
      </c>
      <c r="Y145" s="250"/>
      <c r="Z145" s="239"/>
      <c r="AA145" s="247"/>
      <c r="AB145" s="226"/>
      <c r="AC145" s="403"/>
    </row>
    <row r="146" spans="1:29" s="218" customFormat="1" x14ac:dyDescent="0.25">
      <c r="A146" s="195"/>
      <c r="B146" s="383" t="s">
        <v>270</v>
      </c>
      <c r="C146" s="384" t="s">
        <v>271</v>
      </c>
      <c r="D146" s="394" t="s">
        <v>698</v>
      </c>
      <c r="E146" s="386">
        <v>19</v>
      </c>
      <c r="F146" s="367">
        <v>4593125.96</v>
      </c>
      <c r="G146" s="366">
        <v>2990352</v>
      </c>
      <c r="H146" s="387">
        <v>1.54</v>
      </c>
      <c r="I146" s="377">
        <v>4</v>
      </c>
      <c r="J146" s="378">
        <v>305773.07</v>
      </c>
      <c r="K146" s="377">
        <v>328035</v>
      </c>
      <c r="L146" s="401">
        <v>0.93</v>
      </c>
      <c r="M146" s="231">
        <v>3</v>
      </c>
      <c r="N146" s="425">
        <v>151793.94</v>
      </c>
      <c r="O146" s="245">
        <v>60148</v>
      </c>
      <c r="P146" s="227">
        <v>2.52</v>
      </c>
      <c r="Q146" s="233">
        <v>2</v>
      </c>
      <c r="R146" s="240">
        <v>129396.16</v>
      </c>
      <c r="S146" s="245">
        <v>73832</v>
      </c>
      <c r="T146" s="227">
        <v>1.75</v>
      </c>
      <c r="U146" s="237">
        <v>10</v>
      </c>
      <c r="V146" s="240">
        <v>4006162.7899999996</v>
      </c>
      <c r="W146" s="245">
        <v>2528337</v>
      </c>
      <c r="X146" s="228">
        <v>1.58</v>
      </c>
      <c r="Y146" s="250"/>
      <c r="Z146" s="239"/>
      <c r="AA146" s="247"/>
      <c r="AB146" s="226"/>
      <c r="AC146" s="403"/>
    </row>
    <row r="147" spans="1:29" s="218" customFormat="1" x14ac:dyDescent="0.25">
      <c r="A147" s="195"/>
      <c r="B147" s="383" t="s">
        <v>876</v>
      </c>
      <c r="C147" s="384" t="s">
        <v>877</v>
      </c>
      <c r="D147" s="394" t="s">
        <v>688</v>
      </c>
      <c r="E147" s="386">
        <v>3</v>
      </c>
      <c r="F147" s="367">
        <v>3238511.55</v>
      </c>
      <c r="G147" s="366">
        <v>58</v>
      </c>
      <c r="H147" s="387">
        <v>55836.41</v>
      </c>
      <c r="I147" s="377">
        <v>2</v>
      </c>
      <c r="J147" s="378">
        <v>1304655.1499999999</v>
      </c>
      <c r="K147" s="377">
        <v>23</v>
      </c>
      <c r="L147" s="401">
        <v>56724.14</v>
      </c>
      <c r="M147" s="231"/>
      <c r="N147" s="425"/>
      <c r="O147" s="245"/>
      <c r="P147" s="227"/>
      <c r="Q147" s="233"/>
      <c r="R147" s="240"/>
      <c r="S147" s="245"/>
      <c r="T147" s="227"/>
      <c r="U147" s="237">
        <v>1</v>
      </c>
      <c r="V147" s="240">
        <v>1933856.4</v>
      </c>
      <c r="W147" s="245">
        <v>35</v>
      </c>
      <c r="X147" s="228">
        <v>55253.04</v>
      </c>
      <c r="Y147" s="250"/>
      <c r="Z147" s="239"/>
      <c r="AA147" s="247"/>
      <c r="AB147" s="226"/>
      <c r="AC147" s="403"/>
    </row>
    <row r="148" spans="1:29" s="218" customFormat="1" x14ac:dyDescent="0.25">
      <c r="A148" s="195"/>
      <c r="B148" s="383" t="s">
        <v>272</v>
      </c>
      <c r="C148" s="384" t="s">
        <v>273</v>
      </c>
      <c r="D148" s="394" t="s">
        <v>658</v>
      </c>
      <c r="E148" s="386">
        <v>10</v>
      </c>
      <c r="F148" s="367">
        <v>966098.7899999998</v>
      </c>
      <c r="G148" s="366">
        <v>21239</v>
      </c>
      <c r="H148" s="387">
        <v>45.49</v>
      </c>
      <c r="I148" s="377">
        <v>2</v>
      </c>
      <c r="J148" s="378">
        <v>116819.1</v>
      </c>
      <c r="K148" s="377">
        <v>3594</v>
      </c>
      <c r="L148" s="401">
        <v>32.5</v>
      </c>
      <c r="M148" s="231">
        <v>2</v>
      </c>
      <c r="N148" s="425">
        <v>37429.75</v>
      </c>
      <c r="O148" s="245">
        <v>567</v>
      </c>
      <c r="P148" s="227">
        <v>66.010000000000005</v>
      </c>
      <c r="Q148" s="233">
        <v>3</v>
      </c>
      <c r="R148" s="240">
        <v>101282.15</v>
      </c>
      <c r="S148" s="245">
        <v>1560</v>
      </c>
      <c r="T148" s="227">
        <v>64.92</v>
      </c>
      <c r="U148" s="237">
        <v>3</v>
      </c>
      <c r="V148" s="240">
        <v>710567.78999999992</v>
      </c>
      <c r="W148" s="245">
        <v>15518</v>
      </c>
      <c r="X148" s="228">
        <v>45.79</v>
      </c>
      <c r="Y148" s="250"/>
      <c r="Z148" s="239"/>
      <c r="AA148" s="247"/>
      <c r="AB148" s="226"/>
      <c r="AC148" s="403"/>
    </row>
    <row r="149" spans="1:29" s="218" customFormat="1" x14ac:dyDescent="0.25">
      <c r="A149" s="201"/>
      <c r="B149" s="383" t="s">
        <v>274</v>
      </c>
      <c r="C149" s="384" t="s">
        <v>704</v>
      </c>
      <c r="D149" s="394" t="s">
        <v>653</v>
      </c>
      <c r="E149" s="386">
        <v>7</v>
      </c>
      <c r="F149" s="367">
        <v>506309.81</v>
      </c>
      <c r="G149" s="366">
        <v>3015</v>
      </c>
      <c r="H149" s="387">
        <v>167.93</v>
      </c>
      <c r="I149" s="377">
        <v>1</v>
      </c>
      <c r="J149" s="378">
        <v>35016.85</v>
      </c>
      <c r="K149" s="377">
        <v>55</v>
      </c>
      <c r="L149" s="401">
        <v>636.66999999999996</v>
      </c>
      <c r="M149" s="231">
        <v>2</v>
      </c>
      <c r="N149" s="425">
        <v>115404</v>
      </c>
      <c r="O149" s="245">
        <v>225</v>
      </c>
      <c r="P149" s="227">
        <v>512.91</v>
      </c>
      <c r="Q149" s="233">
        <v>2</v>
      </c>
      <c r="R149" s="240">
        <v>76754.679999999993</v>
      </c>
      <c r="S149" s="245">
        <v>239</v>
      </c>
      <c r="T149" s="227">
        <v>321.14999999999998</v>
      </c>
      <c r="U149" s="237">
        <v>2</v>
      </c>
      <c r="V149" s="240">
        <v>279134.28000000003</v>
      </c>
      <c r="W149" s="245">
        <v>2496</v>
      </c>
      <c r="X149" s="228">
        <v>111.83</v>
      </c>
      <c r="Y149" s="250"/>
      <c r="Z149" s="239"/>
      <c r="AA149" s="247"/>
      <c r="AB149" s="226"/>
      <c r="AC149" s="403"/>
    </row>
    <row r="150" spans="1:29" s="218" customFormat="1" x14ac:dyDescent="0.25">
      <c r="A150" s="195"/>
      <c r="B150" s="383" t="s">
        <v>275</v>
      </c>
      <c r="C150" s="384" t="s">
        <v>704</v>
      </c>
      <c r="D150" s="394" t="s">
        <v>653</v>
      </c>
      <c r="E150" s="386">
        <v>3</v>
      </c>
      <c r="F150" s="367">
        <v>107908.6</v>
      </c>
      <c r="G150" s="366">
        <v>772</v>
      </c>
      <c r="H150" s="387">
        <v>139.78</v>
      </c>
      <c r="I150" s="377">
        <v>1</v>
      </c>
      <c r="J150" s="378">
        <v>13951</v>
      </c>
      <c r="K150" s="377">
        <v>70</v>
      </c>
      <c r="L150" s="401">
        <v>199.3</v>
      </c>
      <c r="M150" s="231"/>
      <c r="N150" s="425"/>
      <c r="O150" s="245"/>
      <c r="P150" s="227"/>
      <c r="Q150" s="233">
        <v>1</v>
      </c>
      <c r="R150" s="240">
        <v>30380</v>
      </c>
      <c r="S150" s="245">
        <v>62</v>
      </c>
      <c r="T150" s="227">
        <v>490</v>
      </c>
      <c r="U150" s="237">
        <v>1</v>
      </c>
      <c r="V150" s="240">
        <v>63577.599999999999</v>
      </c>
      <c r="W150" s="245">
        <v>640</v>
      </c>
      <c r="X150" s="228">
        <v>99.34</v>
      </c>
      <c r="Y150" s="250"/>
      <c r="Z150" s="239"/>
      <c r="AA150" s="247"/>
      <c r="AB150" s="226"/>
      <c r="AC150" s="403"/>
    </row>
    <row r="151" spans="1:29" s="218" customFormat="1" x14ac:dyDescent="0.25">
      <c r="A151" s="201"/>
      <c r="B151" s="383" t="s">
        <v>276</v>
      </c>
      <c r="C151" s="384" t="s">
        <v>277</v>
      </c>
      <c r="D151" s="394" t="s">
        <v>658</v>
      </c>
      <c r="E151" s="386">
        <v>2</v>
      </c>
      <c r="F151" s="367">
        <v>146502.76</v>
      </c>
      <c r="G151" s="366">
        <v>382.52</v>
      </c>
      <c r="H151" s="387">
        <v>382.99</v>
      </c>
      <c r="I151" s="377">
        <v>2</v>
      </c>
      <c r="J151" s="378">
        <v>146502.76</v>
      </c>
      <c r="K151" s="377">
        <v>382.52</v>
      </c>
      <c r="L151" s="401">
        <v>382.99</v>
      </c>
      <c r="M151" s="231"/>
      <c r="N151" s="425"/>
      <c r="O151" s="245"/>
      <c r="P151" s="227"/>
      <c r="Q151" s="233"/>
      <c r="R151" s="240"/>
      <c r="S151" s="245"/>
      <c r="T151" s="227"/>
      <c r="U151" s="237"/>
      <c r="V151" s="240"/>
      <c r="W151" s="245"/>
      <c r="X151" s="228"/>
      <c r="Y151" s="250"/>
      <c r="Z151" s="239"/>
      <c r="AA151" s="247"/>
      <c r="AB151" s="226"/>
      <c r="AC151" s="403"/>
    </row>
    <row r="152" spans="1:29" s="218" customFormat="1" x14ac:dyDescent="0.25">
      <c r="A152" s="195"/>
      <c r="B152" s="383" t="s">
        <v>278</v>
      </c>
      <c r="C152" s="384" t="s">
        <v>3</v>
      </c>
      <c r="D152" s="394" t="s">
        <v>687</v>
      </c>
      <c r="E152" s="386">
        <v>9</v>
      </c>
      <c r="F152" s="367">
        <v>181251.24</v>
      </c>
      <c r="G152" s="366">
        <v>5.78</v>
      </c>
      <c r="H152" s="387">
        <v>31358.35</v>
      </c>
      <c r="I152" s="377">
        <v>2</v>
      </c>
      <c r="J152" s="378">
        <v>64633.350000000006</v>
      </c>
      <c r="K152" s="377">
        <v>1.08</v>
      </c>
      <c r="L152" s="401">
        <v>59845.69</v>
      </c>
      <c r="M152" s="231"/>
      <c r="N152" s="425"/>
      <c r="O152" s="245"/>
      <c r="P152" s="227"/>
      <c r="Q152" s="233">
        <v>5</v>
      </c>
      <c r="R152" s="240">
        <v>45696.67</v>
      </c>
      <c r="S152" s="245">
        <v>1.1000000000000001</v>
      </c>
      <c r="T152" s="227">
        <v>41542.43</v>
      </c>
      <c r="U152" s="237">
        <v>2</v>
      </c>
      <c r="V152" s="240">
        <v>70921.22</v>
      </c>
      <c r="W152" s="245">
        <v>3.5999999999999996</v>
      </c>
      <c r="X152" s="228">
        <v>19700.34</v>
      </c>
      <c r="Y152" s="250"/>
      <c r="Z152" s="239"/>
      <c r="AA152" s="247"/>
      <c r="AB152" s="226"/>
      <c r="AC152" s="403"/>
    </row>
    <row r="153" spans="1:29" s="218" customFormat="1" x14ac:dyDescent="0.25">
      <c r="A153" s="195"/>
      <c r="B153" s="383" t="s">
        <v>778</v>
      </c>
      <c r="C153" s="384" t="s">
        <v>779</v>
      </c>
      <c r="D153" s="394" t="s">
        <v>687</v>
      </c>
      <c r="E153" s="386">
        <v>6</v>
      </c>
      <c r="F153" s="367">
        <v>341586.95999999996</v>
      </c>
      <c r="G153" s="366">
        <v>23.200000000000003</v>
      </c>
      <c r="H153" s="387">
        <v>14723.58</v>
      </c>
      <c r="I153" s="377"/>
      <c r="J153" s="378"/>
      <c r="K153" s="377"/>
      <c r="L153" s="401"/>
      <c r="M153" s="231">
        <v>1</v>
      </c>
      <c r="N153" s="425">
        <v>6000</v>
      </c>
      <c r="O153" s="245">
        <v>0.15</v>
      </c>
      <c r="P153" s="227">
        <v>40000</v>
      </c>
      <c r="Q153" s="233">
        <v>3</v>
      </c>
      <c r="R153" s="240">
        <v>312503.62</v>
      </c>
      <c r="S153" s="245">
        <v>22.040000000000003</v>
      </c>
      <c r="T153" s="227">
        <v>14178.93</v>
      </c>
      <c r="U153" s="237">
        <v>1</v>
      </c>
      <c r="V153" s="240">
        <v>916.67</v>
      </c>
      <c r="W153" s="245">
        <v>0.01</v>
      </c>
      <c r="X153" s="228">
        <v>91667</v>
      </c>
      <c r="Y153" s="250">
        <v>1</v>
      </c>
      <c r="Z153" s="239">
        <v>22166.67</v>
      </c>
      <c r="AA153" s="247">
        <v>1</v>
      </c>
      <c r="AB153" s="226">
        <v>22166.67</v>
      </c>
      <c r="AC153" s="403"/>
    </row>
    <row r="154" spans="1:29" s="218" customFormat="1" x14ac:dyDescent="0.25">
      <c r="A154" s="195"/>
      <c r="B154" s="383" t="s">
        <v>780</v>
      </c>
      <c r="C154" s="384" t="s">
        <v>781</v>
      </c>
      <c r="D154" s="394" t="s">
        <v>687</v>
      </c>
      <c r="E154" s="386">
        <v>2</v>
      </c>
      <c r="F154" s="367">
        <v>432590.81</v>
      </c>
      <c r="G154" s="366">
        <v>24.7</v>
      </c>
      <c r="H154" s="387">
        <v>17513.8</v>
      </c>
      <c r="I154" s="377"/>
      <c r="J154" s="378"/>
      <c r="K154" s="377"/>
      <c r="L154" s="401"/>
      <c r="M154" s="231"/>
      <c r="N154" s="425"/>
      <c r="O154" s="245"/>
      <c r="P154" s="227"/>
      <c r="Q154" s="233">
        <v>2</v>
      </c>
      <c r="R154" s="240">
        <v>432590.81</v>
      </c>
      <c r="S154" s="245">
        <v>24.7</v>
      </c>
      <c r="T154" s="227">
        <v>17513.8</v>
      </c>
      <c r="U154" s="237"/>
      <c r="V154" s="240"/>
      <c r="W154" s="245"/>
      <c r="X154" s="228"/>
      <c r="Y154" s="250"/>
      <c r="Z154" s="239"/>
      <c r="AA154" s="247"/>
      <c r="AB154" s="226"/>
      <c r="AC154" s="403"/>
    </row>
    <row r="155" spans="1:29" s="218" customFormat="1" x14ac:dyDescent="0.25">
      <c r="A155" s="195"/>
      <c r="B155" s="383" t="s">
        <v>925</v>
      </c>
      <c r="C155" s="384" t="s">
        <v>926</v>
      </c>
      <c r="D155" s="394" t="s">
        <v>657</v>
      </c>
      <c r="E155" s="386">
        <v>2</v>
      </c>
      <c r="F155" s="367">
        <v>382772.1</v>
      </c>
      <c r="G155" s="366">
        <v>13490</v>
      </c>
      <c r="H155" s="387">
        <v>28.37</v>
      </c>
      <c r="I155" s="377"/>
      <c r="J155" s="378"/>
      <c r="K155" s="377"/>
      <c r="L155" s="401"/>
      <c r="M155" s="231"/>
      <c r="N155" s="425"/>
      <c r="O155" s="245"/>
      <c r="P155" s="227"/>
      <c r="Q155" s="233">
        <v>2</v>
      </c>
      <c r="R155" s="240">
        <v>382772.1</v>
      </c>
      <c r="S155" s="245">
        <v>13490</v>
      </c>
      <c r="T155" s="227">
        <v>28.37</v>
      </c>
      <c r="U155" s="237"/>
      <c r="V155" s="240"/>
      <c r="W155" s="245"/>
      <c r="X155" s="228"/>
      <c r="Y155" s="250"/>
      <c r="Z155" s="239"/>
      <c r="AA155" s="247"/>
      <c r="AB155" s="226"/>
      <c r="AC155" s="403"/>
    </row>
    <row r="156" spans="1:29" s="218" customFormat="1" x14ac:dyDescent="0.25">
      <c r="A156" s="195"/>
      <c r="B156" s="383" t="s">
        <v>281</v>
      </c>
      <c r="C156" s="384" t="s">
        <v>927</v>
      </c>
      <c r="D156" s="394" t="s">
        <v>657</v>
      </c>
      <c r="E156" s="386">
        <v>2</v>
      </c>
      <c r="F156" s="367">
        <v>405488.2</v>
      </c>
      <c r="G156" s="366">
        <v>48410</v>
      </c>
      <c r="H156" s="387">
        <v>8.3800000000000008</v>
      </c>
      <c r="I156" s="377"/>
      <c r="J156" s="378"/>
      <c r="K156" s="377"/>
      <c r="L156" s="401"/>
      <c r="M156" s="231"/>
      <c r="N156" s="425"/>
      <c r="O156" s="245"/>
      <c r="P156" s="227"/>
      <c r="Q156" s="233">
        <v>2</v>
      </c>
      <c r="R156" s="240">
        <v>405488.2</v>
      </c>
      <c r="S156" s="245">
        <v>48410</v>
      </c>
      <c r="T156" s="227">
        <v>8.3800000000000008</v>
      </c>
      <c r="U156" s="237"/>
      <c r="V156" s="240"/>
      <c r="W156" s="245"/>
      <c r="X156" s="228"/>
      <c r="Y156" s="250"/>
      <c r="Z156" s="239"/>
      <c r="AA156" s="247"/>
      <c r="AB156" s="226"/>
      <c r="AC156" s="403"/>
    </row>
    <row r="157" spans="1:29" s="218" customFormat="1" x14ac:dyDescent="0.25">
      <c r="A157" s="195"/>
      <c r="B157" s="383" t="s">
        <v>97</v>
      </c>
      <c r="C157" s="384" t="s">
        <v>96</v>
      </c>
      <c r="D157" s="394" t="s">
        <v>657</v>
      </c>
      <c r="E157" s="386">
        <v>27</v>
      </c>
      <c r="F157" s="367">
        <v>745751.7</v>
      </c>
      <c r="G157" s="366">
        <v>69294.2</v>
      </c>
      <c r="H157" s="387">
        <v>10.76</v>
      </c>
      <c r="I157" s="377">
        <v>8</v>
      </c>
      <c r="J157" s="378">
        <v>50836</v>
      </c>
      <c r="K157" s="377">
        <v>4533.2</v>
      </c>
      <c r="L157" s="401">
        <v>11.21</v>
      </c>
      <c r="M157" s="231">
        <v>3</v>
      </c>
      <c r="N157" s="425">
        <v>47047.100000000006</v>
      </c>
      <c r="O157" s="245">
        <v>2961</v>
      </c>
      <c r="P157" s="227">
        <v>15.89</v>
      </c>
      <c r="Q157" s="233">
        <v>10</v>
      </c>
      <c r="R157" s="240">
        <v>503030.49999999994</v>
      </c>
      <c r="S157" s="245">
        <v>56240</v>
      </c>
      <c r="T157" s="227">
        <v>8.94</v>
      </c>
      <c r="U157" s="237">
        <v>4</v>
      </c>
      <c r="V157" s="240">
        <v>77874.100000000006</v>
      </c>
      <c r="W157" s="245">
        <v>3760</v>
      </c>
      <c r="X157" s="228">
        <v>20.71</v>
      </c>
      <c r="Y157" s="250">
        <v>2</v>
      </c>
      <c r="Z157" s="239">
        <v>66964</v>
      </c>
      <c r="AA157" s="247">
        <v>1800</v>
      </c>
      <c r="AB157" s="226">
        <v>37.200000000000003</v>
      </c>
      <c r="AC157" s="403"/>
    </row>
    <row r="158" spans="1:29" s="218" customFormat="1" x14ac:dyDescent="0.25">
      <c r="A158" s="195"/>
      <c r="B158" s="379" t="s">
        <v>82</v>
      </c>
      <c r="C158" s="385" t="s">
        <v>81</v>
      </c>
      <c r="D158" s="393" t="s">
        <v>657</v>
      </c>
      <c r="E158" s="388">
        <v>24</v>
      </c>
      <c r="F158" s="382">
        <v>12200651.669999998</v>
      </c>
      <c r="G158" s="381">
        <v>1943299</v>
      </c>
      <c r="H158" s="389">
        <v>6.28</v>
      </c>
      <c r="I158" s="421">
        <v>4</v>
      </c>
      <c r="J158" s="422">
        <v>1851248</v>
      </c>
      <c r="K158" s="421">
        <v>449900</v>
      </c>
      <c r="L158" s="423">
        <v>4.1100000000000003</v>
      </c>
      <c r="M158" s="350">
        <v>3</v>
      </c>
      <c r="N158" s="426">
        <v>208310.07</v>
      </c>
      <c r="O158" s="351">
        <v>26949</v>
      </c>
      <c r="P158" s="352">
        <v>7.73</v>
      </c>
      <c r="Q158" s="353">
        <v>12</v>
      </c>
      <c r="R158" s="222">
        <v>8931870.4000000004</v>
      </c>
      <c r="S158" s="351">
        <v>1313790</v>
      </c>
      <c r="T158" s="352">
        <v>6.8</v>
      </c>
      <c r="U158" s="354">
        <v>3</v>
      </c>
      <c r="V158" s="222">
        <v>795754</v>
      </c>
      <c r="W158" s="351">
        <v>98200</v>
      </c>
      <c r="X158" s="349">
        <v>8.1</v>
      </c>
      <c r="Y158" s="355">
        <v>1</v>
      </c>
      <c r="Z158" s="347">
        <v>372447.2</v>
      </c>
      <c r="AA158" s="356">
        <v>52310</v>
      </c>
      <c r="AB158" s="348">
        <v>7.12</v>
      </c>
      <c r="AC158" s="403"/>
    </row>
    <row r="159" spans="1:29" s="218" customFormat="1" x14ac:dyDescent="0.25">
      <c r="A159" s="195"/>
      <c r="B159" s="383" t="s">
        <v>282</v>
      </c>
      <c r="C159" s="384" t="s">
        <v>283</v>
      </c>
      <c r="D159" s="394" t="s">
        <v>657</v>
      </c>
      <c r="E159" s="386">
        <v>3</v>
      </c>
      <c r="F159" s="367">
        <v>388241.4</v>
      </c>
      <c r="G159" s="366">
        <v>69220</v>
      </c>
      <c r="H159" s="387">
        <v>5.61</v>
      </c>
      <c r="I159" s="377"/>
      <c r="J159" s="378"/>
      <c r="K159" s="377"/>
      <c r="L159" s="401"/>
      <c r="M159" s="231"/>
      <c r="N159" s="425"/>
      <c r="O159" s="245"/>
      <c r="P159" s="227"/>
      <c r="Q159" s="233">
        <v>2</v>
      </c>
      <c r="R159" s="240">
        <v>380652</v>
      </c>
      <c r="S159" s="245">
        <v>68800</v>
      </c>
      <c r="T159" s="227">
        <v>5.53</v>
      </c>
      <c r="U159" s="237">
        <v>1</v>
      </c>
      <c r="V159" s="240">
        <v>7589.4</v>
      </c>
      <c r="W159" s="245">
        <v>420</v>
      </c>
      <c r="X159" s="228">
        <v>18.07</v>
      </c>
      <c r="Y159" s="250"/>
      <c r="Z159" s="239"/>
      <c r="AA159" s="247"/>
      <c r="AB159" s="226"/>
      <c r="AC159" s="403"/>
    </row>
    <row r="160" spans="1:29" s="218" customFormat="1" x14ac:dyDescent="0.25">
      <c r="A160" s="195"/>
      <c r="B160" s="379" t="s">
        <v>284</v>
      </c>
      <c r="C160" s="385" t="s">
        <v>285</v>
      </c>
      <c r="D160" s="393" t="s">
        <v>657</v>
      </c>
      <c r="E160" s="388">
        <v>2</v>
      </c>
      <c r="F160" s="382">
        <v>2221217.2000000002</v>
      </c>
      <c r="G160" s="381">
        <v>355640</v>
      </c>
      <c r="H160" s="389">
        <v>6.25</v>
      </c>
      <c r="I160" s="421"/>
      <c r="J160" s="422"/>
      <c r="K160" s="421"/>
      <c r="L160" s="423"/>
      <c r="M160" s="350"/>
      <c r="N160" s="426"/>
      <c r="O160" s="351"/>
      <c r="P160" s="352"/>
      <c r="Q160" s="353">
        <v>2</v>
      </c>
      <c r="R160" s="222">
        <v>2221217.2000000002</v>
      </c>
      <c r="S160" s="351">
        <v>355640</v>
      </c>
      <c r="T160" s="352">
        <v>6.25</v>
      </c>
      <c r="U160" s="354"/>
      <c r="V160" s="222"/>
      <c r="W160" s="351"/>
      <c r="X160" s="349"/>
      <c r="Y160" s="355"/>
      <c r="Z160" s="347"/>
      <c r="AA160" s="356"/>
      <c r="AB160" s="348"/>
      <c r="AC160" s="403"/>
    </row>
    <row r="161" spans="1:29" s="218" customFormat="1" x14ac:dyDescent="0.25">
      <c r="A161" s="195"/>
      <c r="B161" s="383" t="s">
        <v>83</v>
      </c>
      <c r="C161" s="384" t="s">
        <v>782</v>
      </c>
      <c r="D161" s="394" t="s">
        <v>657</v>
      </c>
      <c r="E161" s="386">
        <v>15</v>
      </c>
      <c r="F161" s="367">
        <v>2772950</v>
      </c>
      <c r="G161" s="366">
        <v>141365</v>
      </c>
      <c r="H161" s="387">
        <v>19.62</v>
      </c>
      <c r="I161" s="377">
        <v>1</v>
      </c>
      <c r="J161" s="378">
        <v>22400</v>
      </c>
      <c r="K161" s="377">
        <v>800</v>
      </c>
      <c r="L161" s="401">
        <v>28</v>
      </c>
      <c r="M161" s="231">
        <v>4</v>
      </c>
      <c r="N161" s="425">
        <v>145771</v>
      </c>
      <c r="O161" s="245">
        <v>5440</v>
      </c>
      <c r="P161" s="227">
        <v>26.8</v>
      </c>
      <c r="Q161" s="233">
        <v>7</v>
      </c>
      <c r="R161" s="240">
        <v>2328297</v>
      </c>
      <c r="S161" s="245">
        <v>124300</v>
      </c>
      <c r="T161" s="227">
        <v>18.73</v>
      </c>
      <c r="U161" s="237">
        <v>2</v>
      </c>
      <c r="V161" s="240">
        <v>202971</v>
      </c>
      <c r="W161" s="245">
        <v>8925</v>
      </c>
      <c r="X161" s="228">
        <v>22.74</v>
      </c>
      <c r="Y161" s="250"/>
      <c r="Z161" s="239"/>
      <c r="AA161" s="247"/>
      <c r="AB161" s="226"/>
      <c r="AC161" s="403"/>
    </row>
    <row r="162" spans="1:29" s="218" customFormat="1" x14ac:dyDescent="0.25">
      <c r="A162" s="195"/>
      <c r="B162" s="383" t="s">
        <v>286</v>
      </c>
      <c r="C162" s="384" t="s">
        <v>287</v>
      </c>
      <c r="D162" s="394" t="s">
        <v>783</v>
      </c>
      <c r="E162" s="386">
        <v>2</v>
      </c>
      <c r="F162" s="367">
        <v>487128.2</v>
      </c>
      <c r="G162" s="366">
        <v>305260</v>
      </c>
      <c r="H162" s="387">
        <v>1.6</v>
      </c>
      <c r="I162" s="377"/>
      <c r="J162" s="378"/>
      <c r="K162" s="377"/>
      <c r="L162" s="401"/>
      <c r="M162" s="231"/>
      <c r="N162" s="425"/>
      <c r="O162" s="245"/>
      <c r="P162" s="227"/>
      <c r="Q162" s="233">
        <v>2</v>
      </c>
      <c r="R162" s="240">
        <v>487128.2</v>
      </c>
      <c r="S162" s="245">
        <v>305260</v>
      </c>
      <c r="T162" s="227">
        <v>1.6</v>
      </c>
      <c r="U162" s="237"/>
      <c r="V162" s="240"/>
      <c r="W162" s="245"/>
      <c r="X162" s="228"/>
      <c r="Y162" s="250"/>
      <c r="Z162" s="239"/>
      <c r="AA162" s="247"/>
      <c r="AB162" s="226"/>
      <c r="AC162" s="403"/>
    </row>
    <row r="163" spans="1:29" s="218" customFormat="1" x14ac:dyDescent="0.25">
      <c r="A163" s="195"/>
      <c r="B163" s="383" t="s">
        <v>111</v>
      </c>
      <c r="C163" s="384" t="s">
        <v>110</v>
      </c>
      <c r="D163" s="394" t="s">
        <v>657</v>
      </c>
      <c r="E163" s="386">
        <v>16</v>
      </c>
      <c r="F163" s="367">
        <v>1355797.55</v>
      </c>
      <c r="G163" s="366">
        <v>146604</v>
      </c>
      <c r="H163" s="387">
        <v>9.25</v>
      </c>
      <c r="I163" s="377">
        <v>2</v>
      </c>
      <c r="J163" s="378">
        <v>199957</v>
      </c>
      <c r="K163" s="377">
        <v>22900</v>
      </c>
      <c r="L163" s="401">
        <v>8.73</v>
      </c>
      <c r="M163" s="231">
        <v>4</v>
      </c>
      <c r="N163" s="425">
        <v>0</v>
      </c>
      <c r="O163" s="245">
        <v>10800</v>
      </c>
      <c r="P163" s="227">
        <v>0</v>
      </c>
      <c r="Q163" s="233">
        <v>6</v>
      </c>
      <c r="R163" s="240">
        <v>216955.55</v>
      </c>
      <c r="S163" s="245">
        <v>19679</v>
      </c>
      <c r="T163" s="227">
        <v>11.02</v>
      </c>
      <c r="U163" s="237">
        <v>3</v>
      </c>
      <c r="V163" s="240">
        <v>771647</v>
      </c>
      <c r="W163" s="245">
        <v>91325</v>
      </c>
      <c r="X163" s="228">
        <v>8.4499999999999993</v>
      </c>
      <c r="Y163" s="250"/>
      <c r="Z163" s="239"/>
      <c r="AA163" s="247"/>
      <c r="AB163" s="226"/>
      <c r="AC163" s="403"/>
    </row>
    <row r="164" spans="1:29" s="218" customFormat="1" x14ac:dyDescent="0.25">
      <c r="A164" s="195"/>
      <c r="B164" s="383" t="s">
        <v>288</v>
      </c>
      <c r="C164" s="384" t="s">
        <v>289</v>
      </c>
      <c r="D164" s="394" t="s">
        <v>783</v>
      </c>
      <c r="E164" s="386">
        <v>6</v>
      </c>
      <c r="F164" s="367">
        <v>440678.2</v>
      </c>
      <c r="G164" s="366">
        <v>311100</v>
      </c>
      <c r="H164" s="387">
        <v>1.42</v>
      </c>
      <c r="I164" s="377">
        <v>1</v>
      </c>
      <c r="J164" s="378">
        <v>74800</v>
      </c>
      <c r="K164" s="377">
        <v>110000</v>
      </c>
      <c r="L164" s="401">
        <v>0.68</v>
      </c>
      <c r="M164" s="231">
        <v>1</v>
      </c>
      <c r="N164" s="425">
        <v>250875</v>
      </c>
      <c r="O164" s="245">
        <v>112500</v>
      </c>
      <c r="P164" s="227">
        <v>2.23</v>
      </c>
      <c r="Q164" s="233">
        <v>4</v>
      </c>
      <c r="R164" s="240">
        <v>115003.2</v>
      </c>
      <c r="S164" s="245">
        <v>88600</v>
      </c>
      <c r="T164" s="227">
        <v>1.3</v>
      </c>
      <c r="U164" s="237"/>
      <c r="V164" s="240"/>
      <c r="W164" s="245"/>
      <c r="X164" s="228"/>
      <c r="Y164" s="250"/>
      <c r="Z164" s="239"/>
      <c r="AA164" s="247"/>
      <c r="AB164" s="226"/>
      <c r="AC164" s="403"/>
    </row>
    <row r="165" spans="1:29" s="218" customFormat="1" x14ac:dyDescent="0.25">
      <c r="A165" s="195"/>
      <c r="B165" s="383" t="s">
        <v>928</v>
      </c>
      <c r="C165" s="384" t="s">
        <v>929</v>
      </c>
      <c r="D165" s="394" t="s">
        <v>662</v>
      </c>
      <c r="E165" s="386">
        <v>2</v>
      </c>
      <c r="F165" s="367">
        <v>67522.2</v>
      </c>
      <c r="G165" s="366">
        <v>1065</v>
      </c>
      <c r="H165" s="387">
        <v>63.4</v>
      </c>
      <c r="I165" s="377"/>
      <c r="J165" s="378"/>
      <c r="K165" s="377"/>
      <c r="L165" s="401"/>
      <c r="M165" s="231">
        <v>1</v>
      </c>
      <c r="N165" s="425">
        <v>51600</v>
      </c>
      <c r="O165" s="245">
        <v>645</v>
      </c>
      <c r="P165" s="227">
        <v>80</v>
      </c>
      <c r="Q165" s="233">
        <v>1</v>
      </c>
      <c r="R165" s="240">
        <v>15922.2</v>
      </c>
      <c r="S165" s="245">
        <v>420</v>
      </c>
      <c r="T165" s="227">
        <v>37.909999999999997</v>
      </c>
      <c r="U165" s="237"/>
      <c r="V165" s="240"/>
      <c r="W165" s="245"/>
      <c r="X165" s="228"/>
      <c r="Y165" s="250"/>
      <c r="Z165" s="239"/>
      <c r="AA165" s="247"/>
      <c r="AB165" s="226"/>
      <c r="AC165" s="403"/>
    </row>
    <row r="166" spans="1:29" s="218" customFormat="1" x14ac:dyDescent="0.25">
      <c r="A166" s="195"/>
      <c r="B166" s="383" t="s">
        <v>17</v>
      </c>
      <c r="C166" s="384" t="s">
        <v>16</v>
      </c>
      <c r="D166" s="394" t="s">
        <v>711</v>
      </c>
      <c r="E166" s="386">
        <v>21</v>
      </c>
      <c r="F166" s="367">
        <v>4814215.18</v>
      </c>
      <c r="G166" s="366">
        <v>73.95</v>
      </c>
      <c r="H166" s="387">
        <v>65100.95</v>
      </c>
      <c r="I166" s="377">
        <v>5</v>
      </c>
      <c r="J166" s="378">
        <v>370857.53</v>
      </c>
      <c r="K166" s="377">
        <v>4.4400000000000004</v>
      </c>
      <c r="L166" s="401">
        <v>83526.47</v>
      </c>
      <c r="M166" s="231">
        <v>3</v>
      </c>
      <c r="N166" s="425">
        <v>1073130.6000000001</v>
      </c>
      <c r="O166" s="245">
        <v>21.240000000000002</v>
      </c>
      <c r="P166" s="227">
        <v>50524.04</v>
      </c>
      <c r="Q166" s="233">
        <v>5</v>
      </c>
      <c r="R166" s="240">
        <v>1260702</v>
      </c>
      <c r="S166" s="245">
        <v>11.05</v>
      </c>
      <c r="T166" s="227">
        <v>114090.68</v>
      </c>
      <c r="U166" s="237">
        <v>8</v>
      </c>
      <c r="V166" s="240">
        <v>2109525.0499999998</v>
      </c>
      <c r="W166" s="245">
        <v>37.22</v>
      </c>
      <c r="X166" s="228">
        <v>56677.19</v>
      </c>
      <c r="Y166" s="250"/>
      <c r="Z166" s="239"/>
      <c r="AA166" s="247"/>
      <c r="AB166" s="226"/>
      <c r="AC166" s="403"/>
    </row>
    <row r="167" spans="1:29" s="218" customFormat="1" x14ac:dyDescent="0.25">
      <c r="A167" s="195"/>
      <c r="B167" s="383" t="s">
        <v>85</v>
      </c>
      <c r="C167" s="384" t="s">
        <v>84</v>
      </c>
      <c r="D167" s="394" t="s">
        <v>658</v>
      </c>
      <c r="E167" s="386">
        <v>21</v>
      </c>
      <c r="F167" s="367">
        <v>1576133.45</v>
      </c>
      <c r="G167" s="366">
        <v>2017125</v>
      </c>
      <c r="H167" s="387">
        <v>0.78</v>
      </c>
      <c r="I167" s="377">
        <v>5</v>
      </c>
      <c r="J167" s="378">
        <v>146234.79999999999</v>
      </c>
      <c r="K167" s="377">
        <v>268670</v>
      </c>
      <c r="L167" s="401">
        <v>0.54</v>
      </c>
      <c r="M167" s="231">
        <v>3</v>
      </c>
      <c r="N167" s="425">
        <v>159925.54999999999</v>
      </c>
      <c r="O167" s="245">
        <v>55335</v>
      </c>
      <c r="P167" s="227">
        <v>2.89</v>
      </c>
      <c r="Q167" s="233">
        <v>9</v>
      </c>
      <c r="R167" s="240">
        <v>1137299.3999999999</v>
      </c>
      <c r="S167" s="245">
        <v>1615090</v>
      </c>
      <c r="T167" s="227">
        <v>0.7</v>
      </c>
      <c r="U167" s="237">
        <v>3</v>
      </c>
      <c r="V167" s="240">
        <v>95102</v>
      </c>
      <c r="W167" s="245">
        <v>54400</v>
      </c>
      <c r="X167" s="228">
        <v>1.75</v>
      </c>
      <c r="Y167" s="250">
        <v>1</v>
      </c>
      <c r="Z167" s="239">
        <v>37571.699999999997</v>
      </c>
      <c r="AA167" s="247">
        <v>23630</v>
      </c>
      <c r="AB167" s="226">
        <v>1.59</v>
      </c>
      <c r="AC167" s="403"/>
    </row>
    <row r="168" spans="1:29" s="218" customFormat="1" x14ac:dyDescent="0.25">
      <c r="A168" s="195"/>
      <c r="B168" s="383" t="s">
        <v>708</v>
      </c>
      <c r="C168" s="384" t="s">
        <v>709</v>
      </c>
      <c r="D168" s="394" t="s">
        <v>658</v>
      </c>
      <c r="E168" s="386">
        <v>2</v>
      </c>
      <c r="F168" s="367">
        <v>85284.4</v>
      </c>
      <c r="G168" s="366">
        <v>93820</v>
      </c>
      <c r="H168" s="387">
        <v>0.91</v>
      </c>
      <c r="I168" s="377"/>
      <c r="J168" s="378"/>
      <c r="K168" s="377"/>
      <c r="L168" s="401"/>
      <c r="M168" s="231"/>
      <c r="N168" s="425"/>
      <c r="O168" s="245"/>
      <c r="P168" s="227"/>
      <c r="Q168" s="233">
        <v>2</v>
      </c>
      <c r="R168" s="240">
        <v>85284.4</v>
      </c>
      <c r="S168" s="245">
        <v>93820</v>
      </c>
      <c r="T168" s="227">
        <v>0.91</v>
      </c>
      <c r="U168" s="237"/>
      <c r="V168" s="240"/>
      <c r="W168" s="245"/>
      <c r="X168" s="228"/>
      <c r="Y168" s="250"/>
      <c r="Z168" s="239"/>
      <c r="AA168" s="247"/>
      <c r="AB168" s="226"/>
      <c r="AC168" s="403"/>
    </row>
    <row r="169" spans="1:29" s="218" customFormat="1" x14ac:dyDescent="0.25">
      <c r="A169" s="195"/>
      <c r="B169" s="383" t="s">
        <v>112</v>
      </c>
      <c r="C169" s="384" t="s">
        <v>710</v>
      </c>
      <c r="D169" s="394" t="s">
        <v>658</v>
      </c>
      <c r="E169" s="386">
        <v>7</v>
      </c>
      <c r="F169" s="367">
        <v>140355.95000000001</v>
      </c>
      <c r="G169" s="366">
        <v>24865</v>
      </c>
      <c r="H169" s="387">
        <v>5.64</v>
      </c>
      <c r="I169" s="377">
        <v>1</v>
      </c>
      <c r="J169" s="378">
        <v>16192.75</v>
      </c>
      <c r="K169" s="377">
        <v>475</v>
      </c>
      <c r="L169" s="401">
        <v>34.090000000000003</v>
      </c>
      <c r="M169" s="231">
        <v>3</v>
      </c>
      <c r="N169" s="425">
        <v>17922</v>
      </c>
      <c r="O169" s="245">
        <v>950</v>
      </c>
      <c r="P169" s="227">
        <v>18.87</v>
      </c>
      <c r="Q169" s="233">
        <v>2</v>
      </c>
      <c r="R169" s="240">
        <v>104234.2</v>
      </c>
      <c r="S169" s="245">
        <v>23340</v>
      </c>
      <c r="T169" s="227">
        <v>4.47</v>
      </c>
      <c r="U169" s="237">
        <v>1</v>
      </c>
      <c r="V169" s="240">
        <v>2007</v>
      </c>
      <c r="W169" s="245">
        <v>100</v>
      </c>
      <c r="X169" s="228">
        <v>20.07</v>
      </c>
      <c r="Y169" s="250"/>
      <c r="Z169" s="239"/>
      <c r="AA169" s="247"/>
      <c r="AB169" s="226"/>
      <c r="AC169" s="403"/>
    </row>
    <row r="170" spans="1:29" s="218" customFormat="1" x14ac:dyDescent="0.25">
      <c r="A170" s="195"/>
      <c r="B170" s="383" t="s">
        <v>290</v>
      </c>
      <c r="C170" s="384" t="s">
        <v>291</v>
      </c>
      <c r="D170" s="394" t="s">
        <v>711</v>
      </c>
      <c r="E170" s="386">
        <v>18</v>
      </c>
      <c r="F170" s="367">
        <v>88944.809999999983</v>
      </c>
      <c r="G170" s="366">
        <v>20.09</v>
      </c>
      <c r="H170" s="387">
        <v>4427.32</v>
      </c>
      <c r="I170" s="377">
        <v>4</v>
      </c>
      <c r="J170" s="378">
        <v>14699.25</v>
      </c>
      <c r="K170" s="377">
        <v>3.42</v>
      </c>
      <c r="L170" s="401">
        <v>4298.03</v>
      </c>
      <c r="M170" s="231">
        <v>2</v>
      </c>
      <c r="N170" s="425">
        <v>2602.6799999999998</v>
      </c>
      <c r="O170" s="245">
        <v>0.08</v>
      </c>
      <c r="P170" s="227">
        <v>32533.5</v>
      </c>
      <c r="Q170" s="233">
        <v>8</v>
      </c>
      <c r="R170" s="240">
        <v>61530.819999999992</v>
      </c>
      <c r="S170" s="245">
        <v>15.17</v>
      </c>
      <c r="T170" s="227">
        <v>4056.09</v>
      </c>
      <c r="U170" s="237">
        <v>2</v>
      </c>
      <c r="V170" s="240">
        <v>5278.73</v>
      </c>
      <c r="W170" s="245">
        <v>0.8</v>
      </c>
      <c r="X170" s="228">
        <v>6598.41</v>
      </c>
      <c r="Y170" s="250">
        <v>1</v>
      </c>
      <c r="Z170" s="239">
        <v>183.33</v>
      </c>
      <c r="AA170" s="247">
        <v>0.02</v>
      </c>
      <c r="AB170" s="226">
        <v>9166.5</v>
      </c>
      <c r="AC170" s="403"/>
    </row>
    <row r="171" spans="1:29" s="218" customFormat="1" x14ac:dyDescent="0.25">
      <c r="A171" s="195"/>
      <c r="B171" s="383" t="s">
        <v>294</v>
      </c>
      <c r="C171" s="384" t="s">
        <v>295</v>
      </c>
      <c r="D171" s="394" t="s">
        <v>711</v>
      </c>
      <c r="E171" s="386">
        <v>4</v>
      </c>
      <c r="F171" s="367">
        <v>19888.300000000003</v>
      </c>
      <c r="G171" s="366">
        <v>0.87</v>
      </c>
      <c r="H171" s="387">
        <v>22860.11</v>
      </c>
      <c r="I171" s="377">
        <v>1</v>
      </c>
      <c r="J171" s="378">
        <v>11666.69</v>
      </c>
      <c r="K171" s="377">
        <v>0.5</v>
      </c>
      <c r="L171" s="401">
        <v>23333.38</v>
      </c>
      <c r="M171" s="231"/>
      <c r="N171" s="425"/>
      <c r="O171" s="245"/>
      <c r="P171" s="227"/>
      <c r="Q171" s="233">
        <v>2</v>
      </c>
      <c r="R171" s="240">
        <v>5835.8</v>
      </c>
      <c r="S171" s="245">
        <v>0.32</v>
      </c>
      <c r="T171" s="227">
        <v>18236.88</v>
      </c>
      <c r="U171" s="237">
        <v>1</v>
      </c>
      <c r="V171" s="240">
        <v>2385.81</v>
      </c>
      <c r="W171" s="245">
        <v>0.05</v>
      </c>
      <c r="X171" s="228">
        <v>47716.2</v>
      </c>
      <c r="Y171" s="250"/>
      <c r="Z171" s="239"/>
      <c r="AA171" s="247"/>
      <c r="AB171" s="226"/>
      <c r="AC171" s="403"/>
    </row>
    <row r="172" spans="1:29" s="218" customFormat="1" x14ac:dyDescent="0.25">
      <c r="A172" s="195"/>
      <c r="B172" s="383" t="s">
        <v>296</v>
      </c>
      <c r="C172" s="384" t="s">
        <v>297</v>
      </c>
      <c r="D172" s="394" t="s">
        <v>711</v>
      </c>
      <c r="E172" s="386">
        <v>3</v>
      </c>
      <c r="F172" s="367">
        <v>15720.21</v>
      </c>
      <c r="G172" s="366">
        <v>0.63000000000000012</v>
      </c>
      <c r="H172" s="387">
        <v>24952.71</v>
      </c>
      <c r="I172" s="377">
        <v>1</v>
      </c>
      <c r="J172" s="378">
        <v>2840</v>
      </c>
      <c r="K172" s="377">
        <v>0.4</v>
      </c>
      <c r="L172" s="401">
        <v>7100</v>
      </c>
      <c r="M172" s="231">
        <v>2</v>
      </c>
      <c r="N172" s="425">
        <v>12880.21</v>
      </c>
      <c r="O172" s="245">
        <v>0.22999999999999998</v>
      </c>
      <c r="P172" s="227">
        <v>56000.91</v>
      </c>
      <c r="Q172" s="233"/>
      <c r="R172" s="240"/>
      <c r="S172" s="245"/>
      <c r="T172" s="227"/>
      <c r="U172" s="237"/>
      <c r="V172" s="240"/>
      <c r="W172" s="245"/>
      <c r="X172" s="228"/>
      <c r="Y172" s="250"/>
      <c r="Z172" s="239"/>
      <c r="AA172" s="247"/>
      <c r="AB172" s="226"/>
      <c r="AC172" s="403"/>
    </row>
    <row r="173" spans="1:29" s="218" customFormat="1" x14ac:dyDescent="0.25">
      <c r="A173" s="195"/>
      <c r="B173" s="383" t="s">
        <v>298</v>
      </c>
      <c r="C173" s="384" t="s">
        <v>299</v>
      </c>
      <c r="D173" s="394" t="s">
        <v>711</v>
      </c>
      <c r="E173" s="386">
        <v>15</v>
      </c>
      <c r="F173" s="367">
        <v>214199.75999999995</v>
      </c>
      <c r="G173" s="366">
        <v>18.009999999999998</v>
      </c>
      <c r="H173" s="387">
        <v>11893.38</v>
      </c>
      <c r="I173" s="377">
        <v>4</v>
      </c>
      <c r="J173" s="378">
        <v>31323.41</v>
      </c>
      <c r="K173" s="377">
        <v>2.91</v>
      </c>
      <c r="L173" s="401">
        <v>10764.06</v>
      </c>
      <c r="M173" s="231">
        <v>1</v>
      </c>
      <c r="N173" s="425">
        <v>3002.09</v>
      </c>
      <c r="O173" s="245">
        <v>0.2</v>
      </c>
      <c r="P173" s="227">
        <v>15010.45</v>
      </c>
      <c r="Q173" s="233">
        <v>7</v>
      </c>
      <c r="R173" s="240">
        <v>157470.1</v>
      </c>
      <c r="S173" s="245">
        <v>13.879999999999999</v>
      </c>
      <c r="T173" s="227">
        <v>11345.11</v>
      </c>
      <c r="U173" s="237">
        <v>1</v>
      </c>
      <c r="V173" s="240">
        <v>6470.83</v>
      </c>
      <c r="W173" s="245">
        <v>0.4</v>
      </c>
      <c r="X173" s="228">
        <v>16177.08</v>
      </c>
      <c r="Y173" s="250">
        <v>1</v>
      </c>
      <c r="Z173" s="239">
        <v>1083.33</v>
      </c>
      <c r="AA173" s="247">
        <v>0.02</v>
      </c>
      <c r="AB173" s="226">
        <v>54166.5</v>
      </c>
      <c r="AC173" s="403"/>
    </row>
    <row r="174" spans="1:29" s="218" customFormat="1" x14ac:dyDescent="0.25">
      <c r="A174" s="195"/>
      <c r="B174" s="383" t="s">
        <v>304</v>
      </c>
      <c r="C174" s="384" t="s">
        <v>305</v>
      </c>
      <c r="D174" s="394" t="s">
        <v>662</v>
      </c>
      <c r="E174" s="386">
        <v>1</v>
      </c>
      <c r="F174" s="367">
        <v>38010</v>
      </c>
      <c r="G174" s="366">
        <v>3000</v>
      </c>
      <c r="H174" s="387">
        <v>12.67</v>
      </c>
      <c r="I174" s="377"/>
      <c r="J174" s="378"/>
      <c r="K174" s="377"/>
      <c r="L174" s="401"/>
      <c r="M174" s="231">
        <v>1</v>
      </c>
      <c r="N174" s="425">
        <v>38010</v>
      </c>
      <c r="O174" s="245">
        <v>3000</v>
      </c>
      <c r="P174" s="227">
        <v>12.67</v>
      </c>
      <c r="Q174" s="233"/>
      <c r="R174" s="240"/>
      <c r="S174" s="245"/>
      <c r="T174" s="227"/>
      <c r="U174" s="237"/>
      <c r="V174" s="240"/>
      <c r="W174" s="245"/>
      <c r="X174" s="228"/>
      <c r="Y174" s="250"/>
      <c r="Z174" s="239"/>
      <c r="AA174" s="247"/>
      <c r="AB174" s="226"/>
      <c r="AC174" s="403"/>
    </row>
    <row r="175" spans="1:29" s="218" customFormat="1" x14ac:dyDescent="0.25">
      <c r="A175" s="195"/>
      <c r="B175" s="383" t="s">
        <v>307</v>
      </c>
      <c r="C175" s="384" t="s">
        <v>306</v>
      </c>
      <c r="D175" s="394" t="s">
        <v>662</v>
      </c>
      <c r="E175" s="386">
        <v>10</v>
      </c>
      <c r="F175" s="367">
        <v>1010049.8700000001</v>
      </c>
      <c r="G175" s="366">
        <v>146485</v>
      </c>
      <c r="H175" s="387">
        <v>6.9</v>
      </c>
      <c r="I175" s="377">
        <v>3</v>
      </c>
      <c r="J175" s="378">
        <v>92242.8</v>
      </c>
      <c r="K175" s="377">
        <v>9540</v>
      </c>
      <c r="L175" s="401">
        <v>9.67</v>
      </c>
      <c r="M175" s="231">
        <v>1</v>
      </c>
      <c r="N175" s="425">
        <v>123661.31</v>
      </c>
      <c r="O175" s="245">
        <v>14953</v>
      </c>
      <c r="P175" s="227">
        <v>8.27</v>
      </c>
      <c r="Q175" s="233"/>
      <c r="R175" s="240"/>
      <c r="S175" s="245"/>
      <c r="T175" s="227"/>
      <c r="U175" s="237">
        <v>3</v>
      </c>
      <c r="V175" s="240">
        <v>297248</v>
      </c>
      <c r="W175" s="245">
        <v>51700</v>
      </c>
      <c r="X175" s="228">
        <v>5.75</v>
      </c>
      <c r="Y175" s="250"/>
      <c r="Z175" s="239"/>
      <c r="AA175" s="247"/>
      <c r="AB175" s="226"/>
      <c r="AC175" s="403"/>
    </row>
    <row r="176" spans="1:29" s="218" customFormat="1" x14ac:dyDescent="0.25">
      <c r="A176" s="195"/>
      <c r="B176" s="383" t="s">
        <v>308</v>
      </c>
      <c r="C176" s="384" t="s">
        <v>712</v>
      </c>
      <c r="D176" s="394" t="s">
        <v>662</v>
      </c>
      <c r="E176" s="386">
        <v>2</v>
      </c>
      <c r="F176" s="367">
        <v>558421.99</v>
      </c>
      <c r="G176" s="366">
        <v>7497</v>
      </c>
      <c r="H176" s="387">
        <v>74.489999999999995</v>
      </c>
      <c r="I176" s="377"/>
      <c r="J176" s="378"/>
      <c r="K176" s="377"/>
      <c r="L176" s="401"/>
      <c r="M176" s="231">
        <v>1</v>
      </c>
      <c r="N176" s="425">
        <v>483637.49</v>
      </c>
      <c r="O176" s="245">
        <v>7147</v>
      </c>
      <c r="P176" s="227">
        <v>67.67</v>
      </c>
      <c r="Q176" s="233">
        <v>1</v>
      </c>
      <c r="R176" s="240">
        <v>74784.5</v>
      </c>
      <c r="S176" s="245">
        <v>350</v>
      </c>
      <c r="T176" s="227">
        <v>213.67</v>
      </c>
      <c r="U176" s="237"/>
      <c r="V176" s="240"/>
      <c r="W176" s="245"/>
      <c r="X176" s="228"/>
      <c r="Y176" s="250"/>
      <c r="Z176" s="239"/>
      <c r="AA176" s="247"/>
      <c r="AB176" s="226"/>
      <c r="AC176" s="403"/>
    </row>
    <row r="177" spans="1:29" s="218" customFormat="1" x14ac:dyDescent="0.25">
      <c r="A177" s="195"/>
      <c r="B177" s="383" t="s">
        <v>713</v>
      </c>
      <c r="C177" s="384" t="s">
        <v>714</v>
      </c>
      <c r="D177" s="394" t="s">
        <v>662</v>
      </c>
      <c r="E177" s="386">
        <v>13</v>
      </c>
      <c r="F177" s="367">
        <v>3867798.6</v>
      </c>
      <c r="G177" s="366">
        <v>60750</v>
      </c>
      <c r="H177" s="387">
        <v>63.67</v>
      </c>
      <c r="I177" s="377">
        <v>4</v>
      </c>
      <c r="J177" s="378">
        <v>885333</v>
      </c>
      <c r="K177" s="377">
        <v>17600</v>
      </c>
      <c r="L177" s="401">
        <v>50.3</v>
      </c>
      <c r="M177" s="231">
        <v>1</v>
      </c>
      <c r="N177" s="425">
        <v>1043100</v>
      </c>
      <c r="O177" s="245">
        <v>18300</v>
      </c>
      <c r="P177" s="227">
        <v>57</v>
      </c>
      <c r="Q177" s="233">
        <v>4</v>
      </c>
      <c r="R177" s="240">
        <v>719031.10000000009</v>
      </c>
      <c r="S177" s="245">
        <v>7300</v>
      </c>
      <c r="T177" s="227">
        <v>98.5</v>
      </c>
      <c r="U177" s="237">
        <v>4</v>
      </c>
      <c r="V177" s="240">
        <v>1220334.5</v>
      </c>
      <c r="W177" s="245">
        <v>17550</v>
      </c>
      <c r="X177" s="228">
        <v>69.53</v>
      </c>
      <c r="Y177" s="250"/>
      <c r="Z177" s="239"/>
      <c r="AA177" s="247"/>
      <c r="AB177" s="226"/>
      <c r="AC177" s="403"/>
    </row>
    <row r="178" spans="1:29" s="218" customFormat="1" x14ac:dyDescent="0.25">
      <c r="A178" s="195"/>
      <c r="B178" s="383" t="s">
        <v>311</v>
      </c>
      <c r="C178" s="384" t="s">
        <v>715</v>
      </c>
      <c r="D178" s="394" t="s">
        <v>653</v>
      </c>
      <c r="E178" s="386">
        <v>4</v>
      </c>
      <c r="F178" s="367">
        <v>58777.8</v>
      </c>
      <c r="G178" s="366">
        <v>1510</v>
      </c>
      <c r="H178" s="387">
        <v>38.93</v>
      </c>
      <c r="I178" s="377">
        <v>1</v>
      </c>
      <c r="J178" s="378">
        <v>5941.5</v>
      </c>
      <c r="K178" s="377">
        <v>170</v>
      </c>
      <c r="L178" s="401">
        <v>34.950000000000003</v>
      </c>
      <c r="M178" s="231">
        <v>1</v>
      </c>
      <c r="N178" s="425">
        <v>20691.3</v>
      </c>
      <c r="O178" s="245">
        <v>590</v>
      </c>
      <c r="P178" s="227">
        <v>35.07</v>
      </c>
      <c r="Q178" s="233">
        <v>1</v>
      </c>
      <c r="R178" s="240">
        <v>18600</v>
      </c>
      <c r="S178" s="245">
        <v>600</v>
      </c>
      <c r="T178" s="227">
        <v>31</v>
      </c>
      <c r="U178" s="237">
        <v>1</v>
      </c>
      <c r="V178" s="240">
        <v>13545</v>
      </c>
      <c r="W178" s="245">
        <v>150</v>
      </c>
      <c r="X178" s="228">
        <v>90.3</v>
      </c>
      <c r="Y178" s="250"/>
      <c r="Z178" s="239"/>
      <c r="AA178" s="247"/>
      <c r="AB178" s="226"/>
      <c r="AC178" s="403"/>
    </row>
    <row r="179" spans="1:29" s="218" customFormat="1" x14ac:dyDescent="0.25">
      <c r="A179" s="195"/>
      <c r="B179" s="383" t="s">
        <v>99</v>
      </c>
      <c r="C179" s="384" t="s">
        <v>715</v>
      </c>
      <c r="D179" s="394" t="s">
        <v>653</v>
      </c>
      <c r="E179" s="386">
        <v>25</v>
      </c>
      <c r="F179" s="367">
        <v>505095.64999999997</v>
      </c>
      <c r="G179" s="366">
        <v>15005</v>
      </c>
      <c r="H179" s="387">
        <v>33.659999999999997</v>
      </c>
      <c r="I179" s="377">
        <v>7</v>
      </c>
      <c r="J179" s="378">
        <v>145305</v>
      </c>
      <c r="K179" s="377">
        <v>4860</v>
      </c>
      <c r="L179" s="401">
        <v>29.9</v>
      </c>
      <c r="M179" s="231">
        <v>4</v>
      </c>
      <c r="N179" s="425">
        <v>74926.75</v>
      </c>
      <c r="O179" s="245">
        <v>2055</v>
      </c>
      <c r="P179" s="227">
        <v>36.46</v>
      </c>
      <c r="Q179" s="233">
        <v>7</v>
      </c>
      <c r="R179" s="240">
        <v>113836.5</v>
      </c>
      <c r="S179" s="245">
        <v>2970</v>
      </c>
      <c r="T179" s="227">
        <v>38.33</v>
      </c>
      <c r="U179" s="237">
        <v>5</v>
      </c>
      <c r="V179" s="240">
        <v>126428.4</v>
      </c>
      <c r="W179" s="245">
        <v>3790</v>
      </c>
      <c r="X179" s="228">
        <v>33.36</v>
      </c>
      <c r="Y179" s="250">
        <v>2</v>
      </c>
      <c r="Z179" s="239">
        <v>44599</v>
      </c>
      <c r="AA179" s="247">
        <v>1330</v>
      </c>
      <c r="AB179" s="226">
        <v>33.53</v>
      </c>
      <c r="AC179" s="403"/>
    </row>
    <row r="180" spans="1:29" s="218" customFormat="1" x14ac:dyDescent="0.25">
      <c r="A180" s="195"/>
      <c r="B180" s="383" t="s">
        <v>312</v>
      </c>
      <c r="C180" s="384" t="s">
        <v>784</v>
      </c>
      <c r="D180" s="394" t="s">
        <v>653</v>
      </c>
      <c r="E180" s="386">
        <v>5</v>
      </c>
      <c r="F180" s="367">
        <v>306292</v>
      </c>
      <c r="G180" s="366">
        <v>5200</v>
      </c>
      <c r="H180" s="387">
        <v>58.9</v>
      </c>
      <c r="I180" s="377">
        <v>2</v>
      </c>
      <c r="J180" s="378">
        <v>176650</v>
      </c>
      <c r="K180" s="377">
        <v>3000</v>
      </c>
      <c r="L180" s="401">
        <v>58.88</v>
      </c>
      <c r="M180" s="231"/>
      <c r="N180" s="425"/>
      <c r="O180" s="245"/>
      <c r="P180" s="227"/>
      <c r="Q180" s="233"/>
      <c r="R180" s="240"/>
      <c r="S180" s="245"/>
      <c r="T180" s="227"/>
      <c r="U180" s="237">
        <v>3</v>
      </c>
      <c r="V180" s="240">
        <v>129642</v>
      </c>
      <c r="W180" s="245">
        <v>2200</v>
      </c>
      <c r="X180" s="228">
        <v>58.93</v>
      </c>
      <c r="Y180" s="250"/>
      <c r="Z180" s="239"/>
      <c r="AA180" s="247"/>
      <c r="AB180" s="226"/>
      <c r="AC180" s="403"/>
    </row>
    <row r="181" spans="1:29" s="218" customFormat="1" x14ac:dyDescent="0.25">
      <c r="A181" s="195"/>
      <c r="B181" s="383" t="s">
        <v>785</v>
      </c>
      <c r="C181" s="384" t="s">
        <v>100</v>
      </c>
      <c r="D181" s="394" t="s">
        <v>658</v>
      </c>
      <c r="E181" s="386">
        <v>4</v>
      </c>
      <c r="F181" s="367">
        <v>1006393.78</v>
      </c>
      <c r="G181" s="366">
        <v>486517</v>
      </c>
      <c r="H181" s="387">
        <v>2.0699999999999998</v>
      </c>
      <c r="I181" s="377">
        <v>2</v>
      </c>
      <c r="J181" s="378">
        <v>514233</v>
      </c>
      <c r="K181" s="377">
        <v>260100</v>
      </c>
      <c r="L181" s="401">
        <v>1.98</v>
      </c>
      <c r="M181" s="231">
        <v>1</v>
      </c>
      <c r="N181" s="425">
        <v>483761.98</v>
      </c>
      <c r="O181" s="245">
        <v>226057</v>
      </c>
      <c r="P181" s="227">
        <v>2.14</v>
      </c>
      <c r="Q181" s="233">
        <v>1</v>
      </c>
      <c r="R181" s="240">
        <v>8398.7999999999993</v>
      </c>
      <c r="S181" s="245">
        <v>360</v>
      </c>
      <c r="T181" s="227">
        <v>23.33</v>
      </c>
      <c r="U181" s="237"/>
      <c r="V181" s="240"/>
      <c r="W181" s="245"/>
      <c r="X181" s="228"/>
      <c r="Y181" s="250"/>
      <c r="Z181" s="239"/>
      <c r="AA181" s="247"/>
      <c r="AB181" s="226"/>
      <c r="AC181" s="403"/>
    </row>
    <row r="182" spans="1:29" s="218" customFormat="1" x14ac:dyDescent="0.25">
      <c r="A182" s="195"/>
      <c r="B182" s="383" t="s">
        <v>101</v>
      </c>
      <c r="C182" s="384" t="s">
        <v>100</v>
      </c>
      <c r="D182" s="394" t="s">
        <v>658</v>
      </c>
      <c r="E182" s="386">
        <v>27</v>
      </c>
      <c r="F182" s="367">
        <v>5943233.1599999992</v>
      </c>
      <c r="G182" s="366">
        <v>2491178</v>
      </c>
      <c r="H182" s="387">
        <v>2.39</v>
      </c>
      <c r="I182" s="377">
        <v>5</v>
      </c>
      <c r="J182" s="378">
        <v>647053.05000000005</v>
      </c>
      <c r="K182" s="377">
        <v>208457</v>
      </c>
      <c r="L182" s="401">
        <v>3.1</v>
      </c>
      <c r="M182" s="231">
        <v>7</v>
      </c>
      <c r="N182" s="425">
        <v>2619980.0099999998</v>
      </c>
      <c r="O182" s="245">
        <v>1114241</v>
      </c>
      <c r="P182" s="227">
        <v>2.35</v>
      </c>
      <c r="Q182" s="233">
        <v>8</v>
      </c>
      <c r="R182" s="240">
        <v>1443879.4</v>
      </c>
      <c r="S182" s="245">
        <v>799400</v>
      </c>
      <c r="T182" s="227">
        <v>1.81</v>
      </c>
      <c r="U182" s="237">
        <v>7</v>
      </c>
      <c r="V182" s="240">
        <v>1232320.7</v>
      </c>
      <c r="W182" s="245">
        <v>369080</v>
      </c>
      <c r="X182" s="228">
        <v>3.34</v>
      </c>
      <c r="Y182" s="250"/>
      <c r="Z182" s="239"/>
      <c r="AA182" s="247"/>
      <c r="AB182" s="226"/>
      <c r="AC182" s="403"/>
    </row>
    <row r="183" spans="1:29" s="218" customFormat="1" x14ac:dyDescent="0.25">
      <c r="A183" s="195"/>
      <c r="B183" s="383" t="s">
        <v>716</v>
      </c>
      <c r="C183" s="384" t="s">
        <v>717</v>
      </c>
      <c r="D183" s="394" t="s">
        <v>658</v>
      </c>
      <c r="E183" s="386">
        <v>1</v>
      </c>
      <c r="F183" s="367">
        <v>55254.8</v>
      </c>
      <c r="G183" s="366">
        <v>25820</v>
      </c>
      <c r="H183" s="387">
        <v>2.14</v>
      </c>
      <c r="I183" s="377">
        <v>1</v>
      </c>
      <c r="J183" s="378">
        <v>55254.8</v>
      </c>
      <c r="K183" s="377">
        <v>25820</v>
      </c>
      <c r="L183" s="401">
        <v>2.14</v>
      </c>
      <c r="M183" s="231"/>
      <c r="N183" s="425"/>
      <c r="O183" s="245"/>
      <c r="P183" s="227"/>
      <c r="Q183" s="233"/>
      <c r="R183" s="240"/>
      <c r="S183" s="245"/>
      <c r="T183" s="227"/>
      <c r="U183" s="237"/>
      <c r="V183" s="240"/>
      <c r="W183" s="245"/>
      <c r="X183" s="228"/>
      <c r="Y183" s="250"/>
      <c r="Z183" s="239"/>
      <c r="AA183" s="247"/>
      <c r="AB183" s="226"/>
      <c r="AC183" s="403"/>
    </row>
    <row r="184" spans="1:29" s="218" customFormat="1" x14ac:dyDescent="0.25">
      <c r="A184" s="195"/>
      <c r="B184" s="383" t="s">
        <v>316</v>
      </c>
      <c r="C184" s="384" t="s">
        <v>317</v>
      </c>
      <c r="D184" s="394" t="s">
        <v>658</v>
      </c>
      <c r="E184" s="386">
        <v>3</v>
      </c>
      <c r="F184" s="367">
        <v>124631.5</v>
      </c>
      <c r="G184" s="366">
        <v>6719</v>
      </c>
      <c r="H184" s="387">
        <v>18.55</v>
      </c>
      <c r="I184" s="377">
        <v>1</v>
      </c>
      <c r="J184" s="378">
        <v>14528</v>
      </c>
      <c r="K184" s="377">
        <v>454</v>
      </c>
      <c r="L184" s="401">
        <v>32</v>
      </c>
      <c r="M184" s="231"/>
      <c r="N184" s="425"/>
      <c r="O184" s="245"/>
      <c r="P184" s="227"/>
      <c r="Q184" s="233">
        <v>2</v>
      </c>
      <c r="R184" s="240">
        <v>110103.5</v>
      </c>
      <c r="S184" s="245">
        <v>6265</v>
      </c>
      <c r="T184" s="227">
        <v>17.57</v>
      </c>
      <c r="U184" s="237"/>
      <c r="V184" s="240"/>
      <c r="W184" s="245"/>
      <c r="X184" s="228"/>
      <c r="Y184" s="250"/>
      <c r="Z184" s="239"/>
      <c r="AA184" s="247"/>
      <c r="AB184" s="226"/>
      <c r="AC184" s="403"/>
    </row>
    <row r="185" spans="1:29" s="218" customFormat="1" x14ac:dyDescent="0.25">
      <c r="A185" s="195"/>
      <c r="B185" s="383" t="s">
        <v>318</v>
      </c>
      <c r="C185" s="384" t="s">
        <v>719</v>
      </c>
      <c r="D185" s="394" t="s">
        <v>658</v>
      </c>
      <c r="E185" s="386">
        <v>5</v>
      </c>
      <c r="F185" s="367">
        <v>59491.25</v>
      </c>
      <c r="G185" s="366">
        <v>49909</v>
      </c>
      <c r="H185" s="387">
        <v>1.19</v>
      </c>
      <c r="I185" s="377">
        <v>5</v>
      </c>
      <c r="J185" s="378">
        <v>59491.25</v>
      </c>
      <c r="K185" s="377">
        <v>49909</v>
      </c>
      <c r="L185" s="401">
        <v>1.19</v>
      </c>
      <c r="M185" s="231"/>
      <c r="N185" s="425"/>
      <c r="O185" s="245"/>
      <c r="P185" s="227"/>
      <c r="Q185" s="233"/>
      <c r="R185" s="240"/>
      <c r="S185" s="245"/>
      <c r="T185" s="227"/>
      <c r="U185" s="237"/>
      <c r="V185" s="240"/>
      <c r="W185" s="245"/>
      <c r="X185" s="228"/>
      <c r="Y185" s="250"/>
      <c r="Z185" s="239"/>
      <c r="AA185" s="247"/>
      <c r="AB185" s="226"/>
      <c r="AC185" s="403"/>
    </row>
    <row r="186" spans="1:29" s="218" customFormat="1" x14ac:dyDescent="0.25">
      <c r="A186" s="195"/>
      <c r="B186" s="383" t="s">
        <v>792</v>
      </c>
      <c r="C186" s="384" t="s">
        <v>793</v>
      </c>
      <c r="D186" s="394" t="s">
        <v>658</v>
      </c>
      <c r="E186" s="386">
        <v>5</v>
      </c>
      <c r="F186" s="367">
        <v>631552.66</v>
      </c>
      <c r="G186" s="366">
        <v>403227</v>
      </c>
      <c r="H186" s="387">
        <v>1.57</v>
      </c>
      <c r="I186" s="377">
        <v>1</v>
      </c>
      <c r="J186" s="378">
        <v>61630.5</v>
      </c>
      <c r="K186" s="377">
        <v>34050</v>
      </c>
      <c r="L186" s="401">
        <v>1.81</v>
      </c>
      <c r="M186" s="231">
        <v>2</v>
      </c>
      <c r="N186" s="425">
        <v>140923</v>
      </c>
      <c r="O186" s="245">
        <v>56400</v>
      </c>
      <c r="P186" s="227">
        <v>2.5</v>
      </c>
      <c r="Q186" s="233">
        <v>1</v>
      </c>
      <c r="R186" s="240">
        <v>194880</v>
      </c>
      <c r="S186" s="245">
        <v>96000</v>
      </c>
      <c r="T186" s="227">
        <v>2.0299999999999998</v>
      </c>
      <c r="U186" s="237"/>
      <c r="V186" s="240"/>
      <c r="W186" s="245"/>
      <c r="X186" s="228"/>
      <c r="Y186" s="250"/>
      <c r="Z186" s="239"/>
      <c r="AA186" s="247"/>
      <c r="AB186" s="226"/>
      <c r="AC186" s="403"/>
    </row>
    <row r="187" spans="1:29" s="218" customFormat="1" x14ac:dyDescent="0.25">
      <c r="A187" s="195"/>
      <c r="B187" s="383" t="s">
        <v>796</v>
      </c>
      <c r="C187" s="384" t="s">
        <v>795</v>
      </c>
      <c r="D187" s="394" t="s">
        <v>658</v>
      </c>
      <c r="E187" s="386">
        <v>2</v>
      </c>
      <c r="F187" s="367">
        <v>2547905.2400000002</v>
      </c>
      <c r="G187" s="366">
        <v>717421</v>
      </c>
      <c r="H187" s="387">
        <v>3.55</v>
      </c>
      <c r="I187" s="377"/>
      <c r="J187" s="378"/>
      <c r="K187" s="377"/>
      <c r="L187" s="401"/>
      <c r="M187" s="231"/>
      <c r="N187" s="425"/>
      <c r="O187" s="245"/>
      <c r="P187" s="227"/>
      <c r="Q187" s="233"/>
      <c r="R187" s="240"/>
      <c r="S187" s="245"/>
      <c r="T187" s="227"/>
      <c r="U187" s="237"/>
      <c r="V187" s="240"/>
      <c r="W187" s="245"/>
      <c r="X187" s="228"/>
      <c r="Y187" s="250"/>
      <c r="Z187" s="239"/>
      <c r="AA187" s="247"/>
      <c r="AB187" s="226"/>
      <c r="AC187" s="403"/>
    </row>
    <row r="188" spans="1:29" s="218" customFormat="1" x14ac:dyDescent="0.25">
      <c r="A188" s="195"/>
      <c r="B188" s="383" t="s">
        <v>322</v>
      </c>
      <c r="C188" s="384" t="s">
        <v>797</v>
      </c>
      <c r="D188" s="394" t="s">
        <v>658</v>
      </c>
      <c r="E188" s="386">
        <v>4</v>
      </c>
      <c r="F188" s="367">
        <v>6292491.6600000001</v>
      </c>
      <c r="G188" s="366">
        <v>1668214</v>
      </c>
      <c r="H188" s="387">
        <v>3.77</v>
      </c>
      <c r="I188" s="377"/>
      <c r="J188" s="378"/>
      <c r="K188" s="377"/>
      <c r="L188" s="401"/>
      <c r="M188" s="231"/>
      <c r="N188" s="425"/>
      <c r="O188" s="245"/>
      <c r="P188" s="227"/>
      <c r="Q188" s="233"/>
      <c r="R188" s="240"/>
      <c r="S188" s="245"/>
      <c r="T188" s="227"/>
      <c r="U188" s="237"/>
      <c r="V188" s="240"/>
      <c r="W188" s="245"/>
      <c r="X188" s="228"/>
      <c r="Y188" s="250"/>
      <c r="Z188" s="239"/>
      <c r="AA188" s="247"/>
      <c r="AB188" s="226"/>
      <c r="AC188" s="403"/>
    </row>
    <row r="189" spans="1:29" s="218" customFormat="1" x14ac:dyDescent="0.25">
      <c r="A189" s="195"/>
      <c r="B189" s="383" t="s">
        <v>324</v>
      </c>
      <c r="C189" s="384" t="s">
        <v>323</v>
      </c>
      <c r="D189" s="394" t="s">
        <v>658</v>
      </c>
      <c r="E189" s="386">
        <v>4</v>
      </c>
      <c r="F189" s="367">
        <v>101251.14</v>
      </c>
      <c r="G189" s="366">
        <v>6276</v>
      </c>
      <c r="H189" s="387">
        <v>16.13</v>
      </c>
      <c r="I189" s="377"/>
      <c r="J189" s="378"/>
      <c r="K189" s="377"/>
      <c r="L189" s="401"/>
      <c r="M189" s="231"/>
      <c r="N189" s="425"/>
      <c r="O189" s="245"/>
      <c r="P189" s="227"/>
      <c r="Q189" s="233"/>
      <c r="R189" s="240"/>
      <c r="S189" s="245"/>
      <c r="T189" s="227"/>
      <c r="U189" s="237"/>
      <c r="V189" s="240"/>
      <c r="W189" s="245"/>
      <c r="X189" s="228"/>
      <c r="Y189" s="250"/>
      <c r="Z189" s="239"/>
      <c r="AA189" s="247"/>
      <c r="AB189" s="226"/>
      <c r="AC189" s="403"/>
    </row>
    <row r="190" spans="1:29" s="218" customFormat="1" x14ac:dyDescent="0.25">
      <c r="A190" s="195"/>
      <c r="B190" s="379" t="s">
        <v>326</v>
      </c>
      <c r="C190" s="385" t="s">
        <v>720</v>
      </c>
      <c r="D190" s="393" t="s">
        <v>653</v>
      </c>
      <c r="E190" s="388">
        <v>13</v>
      </c>
      <c r="F190" s="382">
        <v>46652845.799999997</v>
      </c>
      <c r="G190" s="381">
        <v>572693</v>
      </c>
      <c r="H190" s="389">
        <v>81.459999999999994</v>
      </c>
      <c r="I190" s="421">
        <v>4</v>
      </c>
      <c r="J190" s="422">
        <v>6142100</v>
      </c>
      <c r="K190" s="421">
        <v>72423</v>
      </c>
      <c r="L190" s="423">
        <v>84.81</v>
      </c>
      <c r="M190" s="350">
        <v>1</v>
      </c>
      <c r="N190" s="426">
        <v>872080</v>
      </c>
      <c r="O190" s="351">
        <v>11000</v>
      </c>
      <c r="P190" s="352">
        <v>79.28</v>
      </c>
      <c r="Q190" s="353">
        <v>4</v>
      </c>
      <c r="R190" s="222">
        <v>15706405.800000001</v>
      </c>
      <c r="S190" s="351">
        <v>175210</v>
      </c>
      <c r="T190" s="352">
        <v>89.64</v>
      </c>
      <c r="U190" s="354">
        <v>2</v>
      </c>
      <c r="V190" s="222">
        <v>7059006</v>
      </c>
      <c r="W190" s="351">
        <v>101560</v>
      </c>
      <c r="X190" s="349">
        <v>69.510000000000005</v>
      </c>
      <c r="Y190" s="355">
        <v>2</v>
      </c>
      <c r="Z190" s="347">
        <v>16873254</v>
      </c>
      <c r="AA190" s="356">
        <v>212500</v>
      </c>
      <c r="AB190" s="348">
        <v>79.400000000000006</v>
      </c>
      <c r="AC190" s="403"/>
    </row>
    <row r="191" spans="1:29" s="218" customFormat="1" x14ac:dyDescent="0.25">
      <c r="A191" s="195"/>
      <c r="B191" s="379" t="s">
        <v>30</v>
      </c>
      <c r="C191" s="385" t="s">
        <v>720</v>
      </c>
      <c r="D191" s="393" t="s">
        <v>653</v>
      </c>
      <c r="E191" s="388">
        <v>13</v>
      </c>
      <c r="F191" s="382">
        <v>43083306.369999997</v>
      </c>
      <c r="G191" s="381">
        <v>570871</v>
      </c>
      <c r="H191" s="389">
        <v>75.47</v>
      </c>
      <c r="I191" s="421">
        <v>3</v>
      </c>
      <c r="J191" s="422">
        <v>9032787</v>
      </c>
      <c r="K191" s="421">
        <v>134200</v>
      </c>
      <c r="L191" s="423">
        <v>67.31</v>
      </c>
      <c r="M191" s="350">
        <v>3</v>
      </c>
      <c r="N191" s="426">
        <v>12549466.869999999</v>
      </c>
      <c r="O191" s="351">
        <v>176381</v>
      </c>
      <c r="P191" s="352">
        <v>71.150000000000006</v>
      </c>
      <c r="Q191" s="353">
        <v>6</v>
      </c>
      <c r="R191" s="222">
        <v>20783052.5</v>
      </c>
      <c r="S191" s="351">
        <v>252290</v>
      </c>
      <c r="T191" s="352">
        <v>82.38</v>
      </c>
      <c r="U191" s="354">
        <v>1</v>
      </c>
      <c r="V191" s="222">
        <v>718000</v>
      </c>
      <c r="W191" s="351">
        <v>8000</v>
      </c>
      <c r="X191" s="349">
        <v>89.75</v>
      </c>
      <c r="Y191" s="355"/>
      <c r="Z191" s="347"/>
      <c r="AA191" s="356"/>
      <c r="AB191" s="348"/>
      <c r="AC191" s="403"/>
    </row>
    <row r="192" spans="1:29" s="218" customFormat="1" x14ac:dyDescent="0.25">
      <c r="A192" s="195"/>
      <c r="B192" s="379" t="s">
        <v>102</v>
      </c>
      <c r="C192" s="385" t="s">
        <v>720</v>
      </c>
      <c r="D192" s="393" t="s">
        <v>653</v>
      </c>
      <c r="E192" s="388">
        <v>24</v>
      </c>
      <c r="F192" s="382">
        <v>69873720.950000003</v>
      </c>
      <c r="G192" s="381">
        <v>962220</v>
      </c>
      <c r="H192" s="389">
        <v>72.62</v>
      </c>
      <c r="I192" s="421">
        <v>2</v>
      </c>
      <c r="J192" s="422">
        <v>4464916.8</v>
      </c>
      <c r="K192" s="421">
        <v>62160</v>
      </c>
      <c r="L192" s="423">
        <v>71.83</v>
      </c>
      <c r="M192" s="350">
        <v>5</v>
      </c>
      <c r="N192" s="426">
        <v>14798964.15</v>
      </c>
      <c r="O192" s="351">
        <v>216030</v>
      </c>
      <c r="P192" s="352">
        <v>68.5</v>
      </c>
      <c r="Q192" s="353">
        <v>7</v>
      </c>
      <c r="R192" s="222">
        <v>23140015.600000001</v>
      </c>
      <c r="S192" s="351">
        <v>316150</v>
      </c>
      <c r="T192" s="352">
        <v>73.19</v>
      </c>
      <c r="U192" s="354">
        <v>10</v>
      </c>
      <c r="V192" s="222">
        <v>27469824.399999999</v>
      </c>
      <c r="W192" s="351">
        <v>367880</v>
      </c>
      <c r="X192" s="349">
        <v>74.67</v>
      </c>
      <c r="Y192" s="355"/>
      <c r="Z192" s="347"/>
      <c r="AA192" s="356"/>
      <c r="AB192" s="348"/>
      <c r="AC192" s="403"/>
    </row>
    <row r="193" spans="1:29" s="218" customFormat="1" x14ac:dyDescent="0.25">
      <c r="A193" s="195"/>
      <c r="B193" s="379" t="s">
        <v>31</v>
      </c>
      <c r="C193" s="385" t="s">
        <v>720</v>
      </c>
      <c r="D193" s="393" t="s">
        <v>653</v>
      </c>
      <c r="E193" s="388">
        <v>10</v>
      </c>
      <c r="F193" s="382">
        <v>20023487.5</v>
      </c>
      <c r="G193" s="381">
        <v>266710</v>
      </c>
      <c r="H193" s="389">
        <v>75.08</v>
      </c>
      <c r="I193" s="421">
        <v>4</v>
      </c>
      <c r="J193" s="422">
        <v>11187225.300000001</v>
      </c>
      <c r="K193" s="421">
        <v>151560</v>
      </c>
      <c r="L193" s="423">
        <v>73.81</v>
      </c>
      <c r="M193" s="350">
        <v>2</v>
      </c>
      <c r="N193" s="426">
        <v>6438788</v>
      </c>
      <c r="O193" s="351">
        <v>87400</v>
      </c>
      <c r="P193" s="352">
        <v>73.67</v>
      </c>
      <c r="Q193" s="353">
        <v>2</v>
      </c>
      <c r="R193" s="222">
        <v>1080543</v>
      </c>
      <c r="S193" s="351">
        <v>13440</v>
      </c>
      <c r="T193" s="352">
        <v>80.400000000000006</v>
      </c>
      <c r="U193" s="354">
        <v>2</v>
      </c>
      <c r="V193" s="222">
        <v>1316931.2</v>
      </c>
      <c r="W193" s="351">
        <v>14310</v>
      </c>
      <c r="X193" s="349">
        <v>92.03</v>
      </c>
      <c r="Y193" s="355"/>
      <c r="Z193" s="347"/>
      <c r="AA193" s="356"/>
      <c r="AB193" s="348"/>
      <c r="AC193" s="403"/>
    </row>
    <row r="194" spans="1:29" s="218" customFormat="1" x14ac:dyDescent="0.25">
      <c r="A194" s="195"/>
      <c r="B194" s="379" t="s">
        <v>103</v>
      </c>
      <c r="C194" s="385" t="s">
        <v>720</v>
      </c>
      <c r="D194" s="393" t="s">
        <v>653</v>
      </c>
      <c r="E194" s="388">
        <v>9</v>
      </c>
      <c r="F194" s="382">
        <v>5240505.33</v>
      </c>
      <c r="G194" s="381">
        <v>63560</v>
      </c>
      <c r="H194" s="389">
        <v>82.45</v>
      </c>
      <c r="I194" s="421">
        <v>2</v>
      </c>
      <c r="J194" s="422">
        <v>1065350</v>
      </c>
      <c r="K194" s="421">
        <v>14500</v>
      </c>
      <c r="L194" s="423">
        <v>73.47</v>
      </c>
      <c r="M194" s="350">
        <v>1</v>
      </c>
      <c r="N194" s="426">
        <v>522064.32999999996</v>
      </c>
      <c r="O194" s="351">
        <v>5560</v>
      </c>
      <c r="P194" s="352">
        <v>93.9</v>
      </c>
      <c r="Q194" s="353">
        <v>1</v>
      </c>
      <c r="R194" s="222">
        <v>759033</v>
      </c>
      <c r="S194" s="351">
        <v>9900</v>
      </c>
      <c r="T194" s="352">
        <v>76.67</v>
      </c>
      <c r="U194" s="354">
        <v>5</v>
      </c>
      <c r="V194" s="222">
        <v>2894058</v>
      </c>
      <c r="W194" s="351">
        <v>33600</v>
      </c>
      <c r="X194" s="349">
        <v>86.13</v>
      </c>
      <c r="Y194" s="355"/>
      <c r="Z194" s="347"/>
      <c r="AA194" s="356"/>
      <c r="AB194" s="348"/>
      <c r="AC194" s="403"/>
    </row>
    <row r="195" spans="1:29" s="218" customFormat="1" x14ac:dyDescent="0.25">
      <c r="A195" s="195"/>
      <c r="B195" s="379" t="s">
        <v>332</v>
      </c>
      <c r="C195" s="385" t="s">
        <v>720</v>
      </c>
      <c r="D195" s="393" t="s">
        <v>653</v>
      </c>
      <c r="E195" s="388">
        <v>18</v>
      </c>
      <c r="F195" s="382">
        <v>19432089.699999999</v>
      </c>
      <c r="G195" s="381">
        <v>263870</v>
      </c>
      <c r="H195" s="389">
        <v>73.64</v>
      </c>
      <c r="I195" s="421">
        <v>4</v>
      </c>
      <c r="J195" s="422">
        <v>4859152.5</v>
      </c>
      <c r="K195" s="421">
        <v>73190</v>
      </c>
      <c r="L195" s="423">
        <v>66.39</v>
      </c>
      <c r="M195" s="350">
        <v>2</v>
      </c>
      <c r="N195" s="426">
        <v>2545553</v>
      </c>
      <c r="O195" s="351">
        <v>40700</v>
      </c>
      <c r="P195" s="352">
        <v>62.54</v>
      </c>
      <c r="Q195" s="353">
        <v>7</v>
      </c>
      <c r="R195" s="222">
        <v>5199475.3999999994</v>
      </c>
      <c r="S195" s="351">
        <v>63350</v>
      </c>
      <c r="T195" s="352">
        <v>82.08</v>
      </c>
      <c r="U195" s="354">
        <v>3</v>
      </c>
      <c r="V195" s="222">
        <v>4495501.8</v>
      </c>
      <c r="W195" s="351">
        <v>59330</v>
      </c>
      <c r="X195" s="349">
        <v>75.77</v>
      </c>
      <c r="Y195" s="355">
        <v>2</v>
      </c>
      <c r="Z195" s="347">
        <v>2332407</v>
      </c>
      <c r="AA195" s="356">
        <v>27300</v>
      </c>
      <c r="AB195" s="348">
        <v>85.44</v>
      </c>
      <c r="AC195" s="403"/>
    </row>
    <row r="196" spans="1:29" s="218" customFormat="1" x14ac:dyDescent="0.25">
      <c r="A196" s="195"/>
      <c r="B196" s="379" t="s">
        <v>722</v>
      </c>
      <c r="C196" s="385" t="s">
        <v>723</v>
      </c>
      <c r="D196" s="393" t="s">
        <v>653</v>
      </c>
      <c r="E196" s="388">
        <v>3</v>
      </c>
      <c r="F196" s="382">
        <v>5574743</v>
      </c>
      <c r="G196" s="381">
        <v>53500</v>
      </c>
      <c r="H196" s="389">
        <v>104.2</v>
      </c>
      <c r="I196" s="421"/>
      <c r="J196" s="422"/>
      <c r="K196" s="421"/>
      <c r="L196" s="423"/>
      <c r="M196" s="350">
        <v>1</v>
      </c>
      <c r="N196" s="426">
        <v>1934737</v>
      </c>
      <c r="O196" s="351">
        <v>19700</v>
      </c>
      <c r="P196" s="352">
        <v>98.21</v>
      </c>
      <c r="Q196" s="353">
        <v>1</v>
      </c>
      <c r="R196" s="222">
        <v>1011358</v>
      </c>
      <c r="S196" s="351">
        <v>7400</v>
      </c>
      <c r="T196" s="352">
        <v>136.66999999999999</v>
      </c>
      <c r="U196" s="354">
        <v>1</v>
      </c>
      <c r="V196" s="222">
        <v>2628648</v>
      </c>
      <c r="W196" s="351">
        <v>26400</v>
      </c>
      <c r="X196" s="349">
        <v>99.57</v>
      </c>
      <c r="Y196" s="355"/>
      <c r="Z196" s="347"/>
      <c r="AA196" s="356"/>
      <c r="AB196" s="348"/>
      <c r="AC196" s="403"/>
    </row>
    <row r="197" spans="1:29" s="218" customFormat="1" x14ac:dyDescent="0.25">
      <c r="A197" s="195"/>
      <c r="B197" s="383" t="s">
        <v>878</v>
      </c>
      <c r="C197" s="384" t="s">
        <v>879</v>
      </c>
      <c r="D197" s="394" t="s">
        <v>658</v>
      </c>
      <c r="E197" s="386">
        <v>1</v>
      </c>
      <c r="F197" s="367">
        <v>50100</v>
      </c>
      <c r="G197" s="366">
        <v>150</v>
      </c>
      <c r="H197" s="387">
        <v>334</v>
      </c>
      <c r="I197" s="377"/>
      <c r="J197" s="378"/>
      <c r="K197" s="377"/>
      <c r="L197" s="401"/>
      <c r="M197" s="231"/>
      <c r="N197" s="425"/>
      <c r="O197" s="245"/>
      <c r="P197" s="227"/>
      <c r="Q197" s="233"/>
      <c r="R197" s="240"/>
      <c r="S197" s="245"/>
      <c r="T197" s="227"/>
      <c r="U197" s="237">
        <v>1</v>
      </c>
      <c r="V197" s="240">
        <v>50100</v>
      </c>
      <c r="W197" s="245">
        <v>150</v>
      </c>
      <c r="X197" s="228">
        <v>334</v>
      </c>
      <c r="Y197" s="250"/>
      <c r="Z197" s="239"/>
      <c r="AA197" s="247"/>
      <c r="AB197" s="226"/>
      <c r="AC197" s="403"/>
    </row>
    <row r="198" spans="1:29" s="218" customFormat="1" x14ac:dyDescent="0.25">
      <c r="A198" s="195"/>
      <c r="B198" s="383" t="s">
        <v>880</v>
      </c>
      <c r="C198" s="384" t="s">
        <v>847</v>
      </c>
      <c r="D198" s="394" t="s">
        <v>658</v>
      </c>
      <c r="E198" s="386">
        <v>2</v>
      </c>
      <c r="F198" s="367">
        <v>17368.48</v>
      </c>
      <c r="G198" s="366">
        <v>42.25</v>
      </c>
      <c r="H198" s="387">
        <v>411.09</v>
      </c>
      <c r="I198" s="377">
        <v>2</v>
      </c>
      <c r="J198" s="378">
        <v>17368.48</v>
      </c>
      <c r="K198" s="377">
        <v>42.25</v>
      </c>
      <c r="L198" s="401">
        <v>411.09</v>
      </c>
      <c r="M198" s="231"/>
      <c r="N198" s="425"/>
      <c r="O198" s="245"/>
      <c r="P198" s="227"/>
      <c r="Q198" s="233"/>
      <c r="R198" s="240"/>
      <c r="S198" s="245"/>
      <c r="T198" s="227"/>
      <c r="U198" s="237"/>
      <c r="V198" s="240"/>
      <c r="W198" s="245"/>
      <c r="X198" s="228"/>
      <c r="Y198" s="250"/>
      <c r="Z198" s="239"/>
      <c r="AA198" s="247"/>
      <c r="AB198" s="226"/>
      <c r="AC198" s="403"/>
    </row>
    <row r="199" spans="1:29" s="218" customFormat="1" x14ac:dyDescent="0.25">
      <c r="A199" s="195"/>
      <c r="B199" s="383" t="s">
        <v>846</v>
      </c>
      <c r="C199" s="384" t="s">
        <v>847</v>
      </c>
      <c r="D199" s="394" t="s">
        <v>724</v>
      </c>
      <c r="E199" s="386">
        <v>8</v>
      </c>
      <c r="F199" s="367">
        <v>64668.4</v>
      </c>
      <c r="G199" s="366">
        <v>32</v>
      </c>
      <c r="H199" s="387">
        <v>2020.89</v>
      </c>
      <c r="I199" s="377">
        <v>3</v>
      </c>
      <c r="J199" s="378">
        <v>13511.29</v>
      </c>
      <c r="K199" s="377">
        <v>13</v>
      </c>
      <c r="L199" s="401">
        <v>1039.33</v>
      </c>
      <c r="M199" s="231">
        <v>4</v>
      </c>
      <c r="N199" s="425">
        <v>46766.630000000005</v>
      </c>
      <c r="O199" s="245">
        <v>17</v>
      </c>
      <c r="P199" s="227">
        <v>2750.98</v>
      </c>
      <c r="Q199" s="233"/>
      <c r="R199" s="240"/>
      <c r="S199" s="245"/>
      <c r="T199" s="227"/>
      <c r="U199" s="237">
        <v>1</v>
      </c>
      <c r="V199" s="240">
        <v>4390.4799999999996</v>
      </c>
      <c r="W199" s="245">
        <v>2</v>
      </c>
      <c r="X199" s="228">
        <v>2195.2399999999998</v>
      </c>
      <c r="Y199" s="250"/>
      <c r="Z199" s="239"/>
      <c r="AA199" s="247"/>
      <c r="AB199" s="226"/>
      <c r="AC199" s="403"/>
    </row>
    <row r="200" spans="1:29" s="218" customFormat="1" x14ac:dyDescent="0.25">
      <c r="A200" s="195"/>
      <c r="B200" s="383" t="s">
        <v>334</v>
      </c>
      <c r="C200" s="384" t="s">
        <v>335</v>
      </c>
      <c r="D200" s="394" t="s">
        <v>724</v>
      </c>
      <c r="E200" s="386">
        <v>4</v>
      </c>
      <c r="F200" s="367">
        <v>11322.630000000001</v>
      </c>
      <c r="G200" s="366">
        <v>88</v>
      </c>
      <c r="H200" s="387">
        <v>128.66999999999999</v>
      </c>
      <c r="I200" s="377">
        <v>1</v>
      </c>
      <c r="J200" s="378">
        <v>4022.76</v>
      </c>
      <c r="K200" s="377">
        <v>28</v>
      </c>
      <c r="L200" s="401">
        <v>143.66999999999999</v>
      </c>
      <c r="M200" s="231">
        <v>3</v>
      </c>
      <c r="N200" s="425">
        <v>7299.87</v>
      </c>
      <c r="O200" s="245">
        <v>60</v>
      </c>
      <c r="P200" s="227">
        <v>121.66</v>
      </c>
      <c r="Q200" s="233"/>
      <c r="R200" s="240"/>
      <c r="S200" s="245"/>
      <c r="T200" s="227"/>
      <c r="U200" s="237"/>
      <c r="V200" s="240"/>
      <c r="W200" s="245"/>
      <c r="X200" s="228"/>
      <c r="Y200" s="250"/>
      <c r="Z200" s="239"/>
      <c r="AA200" s="247"/>
      <c r="AB200" s="226"/>
      <c r="AC200" s="403"/>
    </row>
    <row r="201" spans="1:29" s="218" customFormat="1" x14ac:dyDescent="0.25">
      <c r="A201" s="195"/>
      <c r="B201" s="383" t="s">
        <v>336</v>
      </c>
      <c r="C201" s="384" t="s">
        <v>337</v>
      </c>
      <c r="D201" s="394" t="s">
        <v>724</v>
      </c>
      <c r="E201" s="386">
        <v>2</v>
      </c>
      <c r="F201" s="367">
        <v>1438.3200000000002</v>
      </c>
      <c r="G201" s="366">
        <v>6</v>
      </c>
      <c r="H201" s="387">
        <v>239.72</v>
      </c>
      <c r="I201" s="377">
        <v>1</v>
      </c>
      <c r="J201" s="378">
        <v>1121.6500000000001</v>
      </c>
      <c r="K201" s="377">
        <v>5</v>
      </c>
      <c r="L201" s="401">
        <v>224.33</v>
      </c>
      <c r="M201" s="231">
        <v>1</v>
      </c>
      <c r="N201" s="425">
        <v>316.67</v>
      </c>
      <c r="O201" s="245">
        <v>1</v>
      </c>
      <c r="P201" s="227">
        <v>316.67</v>
      </c>
      <c r="Q201" s="233"/>
      <c r="R201" s="240"/>
      <c r="S201" s="245"/>
      <c r="T201" s="227"/>
      <c r="U201" s="237"/>
      <c r="V201" s="240"/>
      <c r="W201" s="245"/>
      <c r="X201" s="228"/>
      <c r="Y201" s="250"/>
      <c r="Z201" s="239"/>
      <c r="AA201" s="247"/>
      <c r="AB201" s="226"/>
      <c r="AC201" s="403"/>
    </row>
    <row r="202" spans="1:29" s="218" customFormat="1" x14ac:dyDescent="0.25">
      <c r="A202" s="195"/>
      <c r="B202" s="383" t="s">
        <v>798</v>
      </c>
      <c r="C202" s="384" t="s">
        <v>799</v>
      </c>
      <c r="D202" s="394" t="s">
        <v>724</v>
      </c>
      <c r="E202" s="386">
        <v>9</v>
      </c>
      <c r="F202" s="367">
        <v>65058.080000000002</v>
      </c>
      <c r="G202" s="366">
        <v>38</v>
      </c>
      <c r="H202" s="387">
        <v>1712.05</v>
      </c>
      <c r="I202" s="377">
        <v>1</v>
      </c>
      <c r="J202" s="378">
        <v>8200</v>
      </c>
      <c r="K202" s="377">
        <v>4</v>
      </c>
      <c r="L202" s="401">
        <v>2050</v>
      </c>
      <c r="M202" s="231">
        <v>3</v>
      </c>
      <c r="N202" s="425">
        <v>17912.439999999999</v>
      </c>
      <c r="O202" s="245">
        <v>10</v>
      </c>
      <c r="P202" s="227">
        <v>1791.24</v>
      </c>
      <c r="Q202" s="233">
        <v>2</v>
      </c>
      <c r="R202" s="240">
        <v>15279.36</v>
      </c>
      <c r="S202" s="245">
        <v>12</v>
      </c>
      <c r="T202" s="227">
        <v>1273.28</v>
      </c>
      <c r="U202" s="237">
        <v>3</v>
      </c>
      <c r="V202" s="240">
        <v>23666.28</v>
      </c>
      <c r="W202" s="245">
        <v>12</v>
      </c>
      <c r="X202" s="228">
        <v>1972.19</v>
      </c>
      <c r="Y202" s="250"/>
      <c r="Z202" s="239"/>
      <c r="AA202" s="247"/>
      <c r="AB202" s="226"/>
      <c r="AC202" s="403"/>
    </row>
    <row r="203" spans="1:29" s="218" customFormat="1" x14ac:dyDescent="0.25">
      <c r="A203" s="195"/>
      <c r="B203" s="383" t="s">
        <v>33</v>
      </c>
      <c r="C203" s="384" t="s">
        <v>32</v>
      </c>
      <c r="D203" s="394" t="s">
        <v>725</v>
      </c>
      <c r="E203" s="386">
        <v>13</v>
      </c>
      <c r="F203" s="367">
        <v>175934.49000000002</v>
      </c>
      <c r="G203" s="366">
        <v>163</v>
      </c>
      <c r="H203" s="387">
        <v>1079.3499999999999</v>
      </c>
      <c r="I203" s="377">
        <v>3</v>
      </c>
      <c r="J203" s="378">
        <v>38459.78</v>
      </c>
      <c r="K203" s="377">
        <v>32</v>
      </c>
      <c r="L203" s="401">
        <v>1201.8699999999999</v>
      </c>
      <c r="M203" s="231">
        <v>2</v>
      </c>
      <c r="N203" s="425">
        <v>34840</v>
      </c>
      <c r="O203" s="245">
        <v>38</v>
      </c>
      <c r="P203" s="227">
        <v>916.84</v>
      </c>
      <c r="Q203" s="233">
        <v>6</v>
      </c>
      <c r="R203" s="240">
        <v>83629.03</v>
      </c>
      <c r="S203" s="245">
        <v>77</v>
      </c>
      <c r="T203" s="227">
        <v>1086.0899999999999</v>
      </c>
      <c r="U203" s="237">
        <v>2</v>
      </c>
      <c r="V203" s="240">
        <v>19005.68</v>
      </c>
      <c r="W203" s="245">
        <v>16</v>
      </c>
      <c r="X203" s="228">
        <v>1187.8599999999999</v>
      </c>
      <c r="Y203" s="250"/>
      <c r="Z203" s="239"/>
      <c r="AA203" s="247"/>
      <c r="AB203" s="226"/>
      <c r="AC203" s="403"/>
    </row>
    <row r="204" spans="1:29" s="218" customFormat="1" x14ac:dyDescent="0.25">
      <c r="A204" s="195"/>
      <c r="B204" s="383" t="s">
        <v>36</v>
      </c>
      <c r="C204" s="384" t="s">
        <v>35</v>
      </c>
      <c r="D204" s="394" t="s">
        <v>658</v>
      </c>
      <c r="E204" s="386">
        <v>15</v>
      </c>
      <c r="F204" s="367">
        <v>32638.959999999999</v>
      </c>
      <c r="G204" s="366">
        <v>116.56</v>
      </c>
      <c r="H204" s="387">
        <v>280.02</v>
      </c>
      <c r="I204" s="377">
        <v>1</v>
      </c>
      <c r="J204" s="378">
        <v>453.37</v>
      </c>
      <c r="K204" s="377">
        <v>2.2200000000000002</v>
      </c>
      <c r="L204" s="401">
        <v>204.22</v>
      </c>
      <c r="M204" s="231">
        <v>2</v>
      </c>
      <c r="N204" s="425">
        <v>1455.5</v>
      </c>
      <c r="O204" s="245">
        <v>5.3</v>
      </c>
      <c r="P204" s="227">
        <v>274.62</v>
      </c>
      <c r="Q204" s="233">
        <v>7</v>
      </c>
      <c r="R204" s="240">
        <v>12749.32</v>
      </c>
      <c r="S204" s="245">
        <v>44.85</v>
      </c>
      <c r="T204" s="227">
        <v>284.27</v>
      </c>
      <c r="U204" s="237">
        <v>4</v>
      </c>
      <c r="V204" s="240">
        <v>17165.02</v>
      </c>
      <c r="W204" s="245">
        <v>60.510000000000005</v>
      </c>
      <c r="X204" s="228">
        <v>283.67</v>
      </c>
      <c r="Y204" s="250">
        <v>1</v>
      </c>
      <c r="Z204" s="239">
        <v>815.75</v>
      </c>
      <c r="AA204" s="247">
        <v>3.68</v>
      </c>
      <c r="AB204" s="226">
        <v>221.67</v>
      </c>
      <c r="AC204" s="403"/>
    </row>
    <row r="205" spans="1:29" s="218" customFormat="1" x14ac:dyDescent="0.25">
      <c r="A205" s="195"/>
      <c r="B205" s="383" t="s">
        <v>38</v>
      </c>
      <c r="C205" s="384" t="s">
        <v>37</v>
      </c>
      <c r="D205" s="394" t="s">
        <v>658</v>
      </c>
      <c r="E205" s="386">
        <v>16</v>
      </c>
      <c r="F205" s="367">
        <v>119975.98000000001</v>
      </c>
      <c r="G205" s="366">
        <v>461.21</v>
      </c>
      <c r="H205" s="387">
        <v>260.13</v>
      </c>
      <c r="I205" s="377">
        <v>3</v>
      </c>
      <c r="J205" s="378">
        <v>29009.86</v>
      </c>
      <c r="K205" s="377">
        <v>128.21</v>
      </c>
      <c r="L205" s="401">
        <v>226.27</v>
      </c>
      <c r="M205" s="231">
        <v>3</v>
      </c>
      <c r="N205" s="425">
        <v>32838.660000000003</v>
      </c>
      <c r="O205" s="245">
        <v>129.44999999999999</v>
      </c>
      <c r="P205" s="227">
        <v>253.68</v>
      </c>
      <c r="Q205" s="233">
        <v>7</v>
      </c>
      <c r="R205" s="240">
        <v>44130.12</v>
      </c>
      <c r="S205" s="245">
        <v>152.05000000000001</v>
      </c>
      <c r="T205" s="227">
        <v>290.23</v>
      </c>
      <c r="U205" s="237">
        <v>3</v>
      </c>
      <c r="V205" s="240">
        <v>13997.34</v>
      </c>
      <c r="W205" s="245">
        <v>51.5</v>
      </c>
      <c r="X205" s="228">
        <v>271.79000000000002</v>
      </c>
      <c r="Y205" s="250"/>
      <c r="Z205" s="239"/>
      <c r="AA205" s="247"/>
      <c r="AB205" s="226"/>
      <c r="AC205" s="403"/>
    </row>
    <row r="206" spans="1:29" s="218" customFormat="1" x14ac:dyDescent="0.25">
      <c r="A206" s="195"/>
      <c r="B206" s="383" t="s">
        <v>40</v>
      </c>
      <c r="C206" s="384" t="s">
        <v>39</v>
      </c>
      <c r="D206" s="394" t="s">
        <v>658</v>
      </c>
      <c r="E206" s="386">
        <v>30</v>
      </c>
      <c r="F206" s="367">
        <v>69542.409999999989</v>
      </c>
      <c r="G206" s="366">
        <v>414.39</v>
      </c>
      <c r="H206" s="387">
        <v>167.82</v>
      </c>
      <c r="I206" s="377">
        <v>7</v>
      </c>
      <c r="J206" s="378">
        <v>5849.65</v>
      </c>
      <c r="K206" s="377">
        <v>47.31</v>
      </c>
      <c r="L206" s="401">
        <v>123.65</v>
      </c>
      <c r="M206" s="231">
        <v>6</v>
      </c>
      <c r="N206" s="425">
        <v>8798.4500000000007</v>
      </c>
      <c r="O206" s="245">
        <v>47.44</v>
      </c>
      <c r="P206" s="227">
        <v>185.46</v>
      </c>
      <c r="Q206" s="233">
        <v>10</v>
      </c>
      <c r="R206" s="240">
        <v>36329.72</v>
      </c>
      <c r="S206" s="245">
        <v>227.14000000000001</v>
      </c>
      <c r="T206" s="227">
        <v>159.94</v>
      </c>
      <c r="U206" s="237">
        <v>7</v>
      </c>
      <c r="V206" s="240">
        <v>18564.59</v>
      </c>
      <c r="W206" s="245">
        <v>92.5</v>
      </c>
      <c r="X206" s="228">
        <v>200.7</v>
      </c>
      <c r="Y206" s="250"/>
      <c r="Z206" s="239"/>
      <c r="AA206" s="247"/>
      <c r="AB206" s="226"/>
      <c r="AC206" s="403"/>
    </row>
    <row r="207" spans="1:29" s="218" customFormat="1" x14ac:dyDescent="0.25">
      <c r="A207" s="195"/>
      <c r="B207" s="383" t="s">
        <v>41</v>
      </c>
      <c r="C207" s="384" t="s">
        <v>726</v>
      </c>
      <c r="D207" s="394" t="s">
        <v>658</v>
      </c>
      <c r="E207" s="386">
        <v>28</v>
      </c>
      <c r="F207" s="367">
        <v>102911.38999999998</v>
      </c>
      <c r="G207" s="366">
        <v>461.41999999999996</v>
      </c>
      <c r="H207" s="387">
        <v>223.03</v>
      </c>
      <c r="I207" s="377">
        <v>5</v>
      </c>
      <c r="J207" s="378">
        <v>37520.800000000003</v>
      </c>
      <c r="K207" s="377">
        <v>183.03</v>
      </c>
      <c r="L207" s="401">
        <v>205</v>
      </c>
      <c r="M207" s="231">
        <v>5</v>
      </c>
      <c r="N207" s="425">
        <v>6122.45</v>
      </c>
      <c r="O207" s="245">
        <v>28.79</v>
      </c>
      <c r="P207" s="227">
        <v>212.66</v>
      </c>
      <c r="Q207" s="233">
        <v>9</v>
      </c>
      <c r="R207" s="240">
        <v>27629.510000000002</v>
      </c>
      <c r="S207" s="245">
        <v>131.55000000000001</v>
      </c>
      <c r="T207" s="227">
        <v>210.03</v>
      </c>
      <c r="U207" s="237">
        <v>8</v>
      </c>
      <c r="V207" s="240">
        <v>31522.530000000002</v>
      </c>
      <c r="W207" s="245">
        <v>117.50999999999999</v>
      </c>
      <c r="X207" s="228">
        <v>268.25</v>
      </c>
      <c r="Y207" s="250">
        <v>1</v>
      </c>
      <c r="Z207" s="239">
        <v>116.1</v>
      </c>
      <c r="AA207" s="247">
        <v>0.54</v>
      </c>
      <c r="AB207" s="226">
        <v>215</v>
      </c>
      <c r="AC207" s="403"/>
    </row>
    <row r="208" spans="1:29" s="218" customFormat="1" x14ac:dyDescent="0.25">
      <c r="A208" s="195"/>
      <c r="B208" s="383" t="s">
        <v>43</v>
      </c>
      <c r="C208" s="384" t="s">
        <v>42</v>
      </c>
      <c r="D208" s="394" t="s">
        <v>724</v>
      </c>
      <c r="E208" s="386">
        <v>35</v>
      </c>
      <c r="F208" s="367">
        <v>178540.24000000002</v>
      </c>
      <c r="G208" s="366">
        <v>1336</v>
      </c>
      <c r="H208" s="387">
        <v>133.63999999999999</v>
      </c>
      <c r="I208" s="377">
        <v>10</v>
      </c>
      <c r="J208" s="378">
        <v>27070.639999999999</v>
      </c>
      <c r="K208" s="377">
        <v>152</v>
      </c>
      <c r="L208" s="401">
        <v>178.1</v>
      </c>
      <c r="M208" s="231">
        <v>6</v>
      </c>
      <c r="N208" s="425">
        <v>21335.649999999998</v>
      </c>
      <c r="O208" s="245">
        <v>109</v>
      </c>
      <c r="P208" s="227">
        <v>195.74</v>
      </c>
      <c r="Q208" s="233">
        <v>10</v>
      </c>
      <c r="R208" s="240">
        <v>92320.09</v>
      </c>
      <c r="S208" s="245">
        <v>751</v>
      </c>
      <c r="T208" s="227">
        <v>122.93</v>
      </c>
      <c r="U208" s="237">
        <v>8</v>
      </c>
      <c r="V208" s="240">
        <v>37502.189999999995</v>
      </c>
      <c r="W208" s="245">
        <v>323</v>
      </c>
      <c r="X208" s="228">
        <v>116.11</v>
      </c>
      <c r="Y208" s="250">
        <v>1</v>
      </c>
      <c r="Z208" s="239">
        <v>311.67</v>
      </c>
      <c r="AA208" s="247">
        <v>1</v>
      </c>
      <c r="AB208" s="226">
        <v>311.67</v>
      </c>
      <c r="AC208" s="403"/>
    </row>
    <row r="209" spans="1:29" s="218" customFormat="1" x14ac:dyDescent="0.25">
      <c r="A209" s="195"/>
      <c r="B209" s="383" t="s">
        <v>45</v>
      </c>
      <c r="C209" s="384" t="s">
        <v>44</v>
      </c>
      <c r="D209" s="394" t="s">
        <v>724</v>
      </c>
      <c r="E209" s="386">
        <v>28</v>
      </c>
      <c r="F209" s="367">
        <v>67792.95</v>
      </c>
      <c r="G209" s="366">
        <v>204</v>
      </c>
      <c r="H209" s="387">
        <v>332.32</v>
      </c>
      <c r="I209" s="377">
        <v>4</v>
      </c>
      <c r="J209" s="378">
        <v>3544.66</v>
      </c>
      <c r="K209" s="377">
        <v>8</v>
      </c>
      <c r="L209" s="401">
        <v>443.08</v>
      </c>
      <c r="M209" s="231">
        <v>5</v>
      </c>
      <c r="N209" s="425">
        <v>17879.900000000001</v>
      </c>
      <c r="O209" s="245">
        <v>42</v>
      </c>
      <c r="P209" s="227">
        <v>425.71</v>
      </c>
      <c r="Q209" s="233">
        <v>9</v>
      </c>
      <c r="R209" s="240">
        <v>27301.140000000003</v>
      </c>
      <c r="S209" s="245">
        <v>100</v>
      </c>
      <c r="T209" s="227">
        <v>273.01</v>
      </c>
      <c r="U209" s="237">
        <v>9</v>
      </c>
      <c r="V209" s="240">
        <v>18515.579999999998</v>
      </c>
      <c r="W209" s="245">
        <v>53</v>
      </c>
      <c r="X209" s="228">
        <v>349.35</v>
      </c>
      <c r="Y209" s="250">
        <v>1</v>
      </c>
      <c r="Z209" s="239">
        <v>551.66999999999996</v>
      </c>
      <c r="AA209" s="247">
        <v>1</v>
      </c>
      <c r="AB209" s="226">
        <v>551.66999999999996</v>
      </c>
      <c r="AC209" s="403"/>
    </row>
    <row r="210" spans="1:29" s="218" customFormat="1" x14ac:dyDescent="0.25">
      <c r="A210" s="195"/>
      <c r="B210" s="383" t="s">
        <v>338</v>
      </c>
      <c r="C210" s="384" t="s">
        <v>339</v>
      </c>
      <c r="D210" s="394" t="s">
        <v>725</v>
      </c>
      <c r="E210" s="386">
        <v>4</v>
      </c>
      <c r="F210" s="367">
        <v>24575.75</v>
      </c>
      <c r="G210" s="366">
        <v>31</v>
      </c>
      <c r="H210" s="387">
        <v>792.77</v>
      </c>
      <c r="I210" s="377">
        <v>1</v>
      </c>
      <c r="J210" s="378">
        <v>11640.12</v>
      </c>
      <c r="K210" s="377">
        <v>12</v>
      </c>
      <c r="L210" s="401">
        <v>970.01</v>
      </c>
      <c r="M210" s="231"/>
      <c r="N210" s="425"/>
      <c r="O210" s="245"/>
      <c r="P210" s="227"/>
      <c r="Q210" s="233">
        <v>3</v>
      </c>
      <c r="R210" s="240">
        <v>12935.63</v>
      </c>
      <c r="S210" s="245">
        <v>19</v>
      </c>
      <c r="T210" s="227">
        <v>680.82</v>
      </c>
      <c r="U210" s="237"/>
      <c r="V210" s="240"/>
      <c r="W210" s="245"/>
      <c r="X210" s="228"/>
      <c r="Y210" s="250"/>
      <c r="Z210" s="239"/>
      <c r="AA210" s="247"/>
      <c r="AB210" s="226"/>
      <c r="AC210" s="403"/>
    </row>
    <row r="211" spans="1:29" s="218" customFormat="1" x14ac:dyDescent="0.25">
      <c r="A211" s="195"/>
      <c r="B211" s="383" t="s">
        <v>729</v>
      </c>
      <c r="C211" s="384" t="s">
        <v>730</v>
      </c>
      <c r="D211" s="394" t="s">
        <v>725</v>
      </c>
      <c r="E211" s="386">
        <v>10</v>
      </c>
      <c r="F211" s="367">
        <v>35997.72</v>
      </c>
      <c r="G211" s="366">
        <v>66</v>
      </c>
      <c r="H211" s="387">
        <v>545.41999999999996</v>
      </c>
      <c r="I211" s="377">
        <v>3</v>
      </c>
      <c r="J211" s="378">
        <v>12179.84</v>
      </c>
      <c r="K211" s="377">
        <v>22</v>
      </c>
      <c r="L211" s="401">
        <v>553.63</v>
      </c>
      <c r="M211" s="231">
        <v>2</v>
      </c>
      <c r="N211" s="425">
        <v>13909.36</v>
      </c>
      <c r="O211" s="245">
        <v>24</v>
      </c>
      <c r="P211" s="227">
        <v>579.55999999999995</v>
      </c>
      <c r="Q211" s="233">
        <v>3</v>
      </c>
      <c r="R211" s="240">
        <v>5965.58</v>
      </c>
      <c r="S211" s="245">
        <v>12</v>
      </c>
      <c r="T211" s="227">
        <v>497.13</v>
      </c>
      <c r="U211" s="237">
        <v>2</v>
      </c>
      <c r="V211" s="240">
        <v>3942.94</v>
      </c>
      <c r="W211" s="245">
        <v>8</v>
      </c>
      <c r="X211" s="228">
        <v>492.87</v>
      </c>
      <c r="Y211" s="250"/>
      <c r="Z211" s="239"/>
      <c r="AA211" s="247"/>
      <c r="AB211" s="226"/>
      <c r="AC211" s="403"/>
    </row>
    <row r="212" spans="1:29" s="218" customFormat="1" x14ac:dyDescent="0.25">
      <c r="A212" s="195"/>
      <c r="B212" s="383" t="s">
        <v>47</v>
      </c>
      <c r="C212" s="384" t="s">
        <v>46</v>
      </c>
      <c r="D212" s="394" t="s">
        <v>724</v>
      </c>
      <c r="E212" s="386">
        <v>37</v>
      </c>
      <c r="F212" s="367">
        <v>137498.51</v>
      </c>
      <c r="G212" s="366">
        <v>2088</v>
      </c>
      <c r="H212" s="387">
        <v>65.849999999999994</v>
      </c>
      <c r="I212" s="377">
        <v>10</v>
      </c>
      <c r="J212" s="378">
        <v>27576.050000000003</v>
      </c>
      <c r="K212" s="377">
        <v>394</v>
      </c>
      <c r="L212" s="401">
        <v>69.989999999999995</v>
      </c>
      <c r="M212" s="231">
        <v>7</v>
      </c>
      <c r="N212" s="425">
        <v>18055.11</v>
      </c>
      <c r="O212" s="245">
        <v>209</v>
      </c>
      <c r="P212" s="227">
        <v>86.39</v>
      </c>
      <c r="Q212" s="233">
        <v>10</v>
      </c>
      <c r="R212" s="240">
        <v>58841.89</v>
      </c>
      <c r="S212" s="245">
        <v>969</v>
      </c>
      <c r="T212" s="227">
        <v>60.72</v>
      </c>
      <c r="U212" s="237">
        <v>9</v>
      </c>
      <c r="V212" s="240">
        <v>32898.790000000008</v>
      </c>
      <c r="W212" s="245">
        <v>515</v>
      </c>
      <c r="X212" s="228">
        <v>63.88</v>
      </c>
      <c r="Y212" s="250">
        <v>1</v>
      </c>
      <c r="Z212" s="239">
        <v>126.67</v>
      </c>
      <c r="AA212" s="247">
        <v>1</v>
      </c>
      <c r="AB212" s="226">
        <v>126.67</v>
      </c>
      <c r="AC212" s="403"/>
    </row>
    <row r="213" spans="1:29" s="218" customFormat="1" x14ac:dyDescent="0.25">
      <c r="A213" s="195"/>
      <c r="B213" s="383" t="s">
        <v>49</v>
      </c>
      <c r="C213" s="384" t="s">
        <v>48</v>
      </c>
      <c r="D213" s="394" t="s">
        <v>724</v>
      </c>
      <c r="E213" s="386">
        <v>24</v>
      </c>
      <c r="F213" s="367">
        <v>39991.630000000005</v>
      </c>
      <c r="G213" s="366">
        <v>189</v>
      </c>
      <c r="H213" s="387">
        <v>211.6</v>
      </c>
      <c r="I213" s="377">
        <v>4</v>
      </c>
      <c r="J213" s="378">
        <v>10874.01</v>
      </c>
      <c r="K213" s="377">
        <v>43</v>
      </c>
      <c r="L213" s="401">
        <v>252.88</v>
      </c>
      <c r="M213" s="231">
        <v>6</v>
      </c>
      <c r="N213" s="425">
        <v>7572.32</v>
      </c>
      <c r="O213" s="245">
        <v>30</v>
      </c>
      <c r="P213" s="227">
        <v>252.41</v>
      </c>
      <c r="Q213" s="233">
        <v>9</v>
      </c>
      <c r="R213" s="240">
        <v>12808.509999999998</v>
      </c>
      <c r="S213" s="245">
        <v>67</v>
      </c>
      <c r="T213" s="227">
        <v>191.17</v>
      </c>
      <c r="U213" s="237">
        <v>5</v>
      </c>
      <c r="V213" s="240">
        <v>8736.7900000000009</v>
      </c>
      <c r="W213" s="245">
        <v>49</v>
      </c>
      <c r="X213" s="228">
        <v>178.3</v>
      </c>
      <c r="Y213" s="250"/>
      <c r="Z213" s="239"/>
      <c r="AA213" s="247"/>
      <c r="AB213" s="226"/>
      <c r="AC213" s="403"/>
    </row>
    <row r="214" spans="1:29" s="218" customFormat="1" x14ac:dyDescent="0.25">
      <c r="A214" s="195"/>
      <c r="B214" s="383" t="s">
        <v>51</v>
      </c>
      <c r="C214" s="384" t="s">
        <v>50</v>
      </c>
      <c r="D214" s="394" t="s">
        <v>724</v>
      </c>
      <c r="E214" s="386">
        <v>19</v>
      </c>
      <c r="F214" s="367">
        <v>49964.88</v>
      </c>
      <c r="G214" s="366">
        <v>93</v>
      </c>
      <c r="H214" s="387">
        <v>537.26</v>
      </c>
      <c r="I214" s="377">
        <v>5</v>
      </c>
      <c r="J214" s="378">
        <v>14581.98</v>
      </c>
      <c r="K214" s="377">
        <v>25</v>
      </c>
      <c r="L214" s="401">
        <v>583.28</v>
      </c>
      <c r="M214" s="231">
        <v>2</v>
      </c>
      <c r="N214" s="425">
        <v>10726.689999999999</v>
      </c>
      <c r="O214" s="245">
        <v>20</v>
      </c>
      <c r="P214" s="227">
        <v>536.33000000000004</v>
      </c>
      <c r="Q214" s="233">
        <v>8</v>
      </c>
      <c r="R214" s="240">
        <v>16937.349999999999</v>
      </c>
      <c r="S214" s="245">
        <v>33</v>
      </c>
      <c r="T214" s="227">
        <v>513.25</v>
      </c>
      <c r="U214" s="237">
        <v>3</v>
      </c>
      <c r="V214" s="240">
        <v>7243.8600000000006</v>
      </c>
      <c r="W214" s="245">
        <v>14</v>
      </c>
      <c r="X214" s="228">
        <v>517.41999999999996</v>
      </c>
      <c r="Y214" s="250">
        <v>1</v>
      </c>
      <c r="Z214" s="239">
        <v>475</v>
      </c>
      <c r="AA214" s="247">
        <v>1</v>
      </c>
      <c r="AB214" s="226">
        <v>475</v>
      </c>
      <c r="AC214" s="403"/>
    </row>
    <row r="215" spans="1:29" s="218" customFormat="1" x14ac:dyDescent="0.25">
      <c r="A215" s="195"/>
      <c r="B215" s="383" t="s">
        <v>340</v>
      </c>
      <c r="C215" s="384" t="s">
        <v>341</v>
      </c>
      <c r="D215" s="394" t="s">
        <v>731</v>
      </c>
      <c r="E215" s="386">
        <v>4</v>
      </c>
      <c r="F215" s="367">
        <v>16069.55</v>
      </c>
      <c r="G215" s="366">
        <v>33</v>
      </c>
      <c r="H215" s="387">
        <v>486.96</v>
      </c>
      <c r="I215" s="377">
        <v>1</v>
      </c>
      <c r="J215" s="378">
        <v>7020</v>
      </c>
      <c r="K215" s="377">
        <v>12</v>
      </c>
      <c r="L215" s="401">
        <v>585</v>
      </c>
      <c r="M215" s="231"/>
      <c r="N215" s="425"/>
      <c r="O215" s="245"/>
      <c r="P215" s="227"/>
      <c r="Q215" s="233">
        <v>3</v>
      </c>
      <c r="R215" s="240">
        <v>9049.5499999999993</v>
      </c>
      <c r="S215" s="245">
        <v>21</v>
      </c>
      <c r="T215" s="227">
        <v>430.93</v>
      </c>
      <c r="U215" s="237"/>
      <c r="V215" s="240"/>
      <c r="W215" s="245"/>
      <c r="X215" s="228"/>
      <c r="Y215" s="250"/>
      <c r="Z215" s="239"/>
      <c r="AA215" s="247"/>
      <c r="AB215" s="226"/>
      <c r="AC215" s="403"/>
    </row>
    <row r="216" spans="1:29" s="218" customFormat="1" x14ac:dyDescent="0.25">
      <c r="A216" s="195"/>
      <c r="B216" s="383" t="s">
        <v>342</v>
      </c>
      <c r="C216" s="384" t="s">
        <v>343</v>
      </c>
      <c r="D216" s="394" t="s">
        <v>731</v>
      </c>
      <c r="E216" s="386">
        <v>10</v>
      </c>
      <c r="F216" s="367">
        <v>15945.09</v>
      </c>
      <c r="G216" s="366">
        <v>66</v>
      </c>
      <c r="H216" s="387">
        <v>241.59</v>
      </c>
      <c r="I216" s="377">
        <v>3</v>
      </c>
      <c r="J216" s="378">
        <v>6281.75</v>
      </c>
      <c r="K216" s="377">
        <v>22</v>
      </c>
      <c r="L216" s="401">
        <v>285.52999999999997</v>
      </c>
      <c r="M216" s="231">
        <v>2</v>
      </c>
      <c r="N216" s="425">
        <v>5653.3600000000006</v>
      </c>
      <c r="O216" s="245">
        <v>24</v>
      </c>
      <c r="P216" s="227">
        <v>235.56</v>
      </c>
      <c r="Q216" s="233">
        <v>3</v>
      </c>
      <c r="R216" s="240">
        <v>2596.7399999999998</v>
      </c>
      <c r="S216" s="245">
        <v>12</v>
      </c>
      <c r="T216" s="227">
        <v>216.4</v>
      </c>
      <c r="U216" s="237">
        <v>2</v>
      </c>
      <c r="V216" s="240">
        <v>1413.24</v>
      </c>
      <c r="W216" s="245">
        <v>8</v>
      </c>
      <c r="X216" s="228">
        <v>176.66</v>
      </c>
      <c r="Y216" s="250"/>
      <c r="Z216" s="239"/>
      <c r="AA216" s="247"/>
      <c r="AB216" s="226"/>
      <c r="AC216" s="403"/>
    </row>
    <row r="217" spans="1:29" s="218" customFormat="1" x14ac:dyDescent="0.25">
      <c r="A217" s="195"/>
      <c r="B217" s="383" t="s">
        <v>344</v>
      </c>
      <c r="C217" s="384" t="s">
        <v>800</v>
      </c>
      <c r="D217" s="394" t="s">
        <v>733</v>
      </c>
      <c r="E217" s="386">
        <v>9</v>
      </c>
      <c r="F217" s="367">
        <v>39153.97</v>
      </c>
      <c r="G217" s="366">
        <v>33</v>
      </c>
      <c r="H217" s="387">
        <v>1186.48</v>
      </c>
      <c r="I217" s="377">
        <v>3</v>
      </c>
      <c r="J217" s="378">
        <v>11783.92</v>
      </c>
      <c r="K217" s="377">
        <v>10</v>
      </c>
      <c r="L217" s="401">
        <v>1178.3900000000001</v>
      </c>
      <c r="M217" s="231"/>
      <c r="N217" s="425"/>
      <c r="O217" s="245"/>
      <c r="P217" s="227"/>
      <c r="Q217" s="233">
        <v>4</v>
      </c>
      <c r="R217" s="240">
        <v>15516.68</v>
      </c>
      <c r="S217" s="245">
        <v>12</v>
      </c>
      <c r="T217" s="227">
        <v>1293.06</v>
      </c>
      <c r="U217" s="237">
        <v>2</v>
      </c>
      <c r="V217" s="240">
        <v>11853.369999999999</v>
      </c>
      <c r="W217" s="245">
        <v>11</v>
      </c>
      <c r="X217" s="228">
        <v>1077.58</v>
      </c>
      <c r="Y217" s="250"/>
      <c r="Z217" s="239"/>
      <c r="AA217" s="247"/>
      <c r="AB217" s="226"/>
      <c r="AC217" s="403"/>
    </row>
    <row r="218" spans="1:29" s="218" customFormat="1" x14ac:dyDescent="0.25">
      <c r="A218" s="195"/>
      <c r="B218" s="383" t="s">
        <v>345</v>
      </c>
      <c r="C218" s="384" t="s">
        <v>801</v>
      </c>
      <c r="D218" s="394" t="s">
        <v>733</v>
      </c>
      <c r="E218" s="386">
        <v>6</v>
      </c>
      <c r="F218" s="367">
        <v>12673.24</v>
      </c>
      <c r="G218" s="366">
        <v>91</v>
      </c>
      <c r="H218" s="387">
        <v>139.27000000000001</v>
      </c>
      <c r="I218" s="377">
        <v>1</v>
      </c>
      <c r="J218" s="378">
        <v>4300</v>
      </c>
      <c r="K218" s="377">
        <v>20</v>
      </c>
      <c r="L218" s="401">
        <v>215</v>
      </c>
      <c r="M218" s="231"/>
      <c r="N218" s="425"/>
      <c r="O218" s="245"/>
      <c r="P218" s="227"/>
      <c r="Q218" s="233">
        <v>1</v>
      </c>
      <c r="R218" s="240">
        <v>4560</v>
      </c>
      <c r="S218" s="245">
        <v>48</v>
      </c>
      <c r="T218" s="227">
        <v>95</v>
      </c>
      <c r="U218" s="237">
        <v>2</v>
      </c>
      <c r="V218" s="240">
        <v>2449.94</v>
      </c>
      <c r="W218" s="245">
        <v>13</v>
      </c>
      <c r="X218" s="228">
        <v>188.46</v>
      </c>
      <c r="Y218" s="250">
        <v>2</v>
      </c>
      <c r="Z218" s="239">
        <v>1363.3000000000002</v>
      </c>
      <c r="AA218" s="247">
        <v>10</v>
      </c>
      <c r="AB218" s="226">
        <v>136.33000000000001</v>
      </c>
      <c r="AC218" s="403"/>
    </row>
    <row r="219" spans="1:29" s="218" customFormat="1" x14ac:dyDescent="0.25">
      <c r="A219" s="195"/>
      <c r="B219" s="383" t="s">
        <v>346</v>
      </c>
      <c r="C219" s="384" t="s">
        <v>802</v>
      </c>
      <c r="D219" s="394" t="s">
        <v>733</v>
      </c>
      <c r="E219" s="386">
        <v>5</v>
      </c>
      <c r="F219" s="367">
        <v>4109.97</v>
      </c>
      <c r="G219" s="366">
        <v>25</v>
      </c>
      <c r="H219" s="387">
        <v>164.4</v>
      </c>
      <c r="I219" s="377">
        <v>1</v>
      </c>
      <c r="J219" s="378">
        <v>2210</v>
      </c>
      <c r="K219" s="377">
        <v>13</v>
      </c>
      <c r="L219" s="401">
        <v>170</v>
      </c>
      <c r="M219" s="231"/>
      <c r="N219" s="425"/>
      <c r="O219" s="245"/>
      <c r="P219" s="227"/>
      <c r="Q219" s="233">
        <v>1</v>
      </c>
      <c r="R219" s="240">
        <v>399.99</v>
      </c>
      <c r="S219" s="245">
        <v>3</v>
      </c>
      <c r="T219" s="227">
        <v>133.33000000000001</v>
      </c>
      <c r="U219" s="237">
        <v>1</v>
      </c>
      <c r="V219" s="240">
        <v>649.98</v>
      </c>
      <c r="W219" s="245">
        <v>3</v>
      </c>
      <c r="X219" s="228">
        <v>216.66</v>
      </c>
      <c r="Y219" s="250">
        <v>2</v>
      </c>
      <c r="Z219" s="239">
        <v>850</v>
      </c>
      <c r="AA219" s="247">
        <v>6</v>
      </c>
      <c r="AB219" s="226">
        <v>141.66999999999999</v>
      </c>
      <c r="AC219" s="403"/>
    </row>
    <row r="220" spans="1:29" s="218" customFormat="1" x14ac:dyDescent="0.25">
      <c r="A220" s="195"/>
      <c r="B220" s="383" t="s">
        <v>347</v>
      </c>
      <c r="C220" s="384" t="s">
        <v>803</v>
      </c>
      <c r="D220" s="394" t="s">
        <v>733</v>
      </c>
      <c r="E220" s="386">
        <v>2</v>
      </c>
      <c r="F220" s="367">
        <v>449.33000000000004</v>
      </c>
      <c r="G220" s="366">
        <v>2</v>
      </c>
      <c r="H220" s="387">
        <v>224.67</v>
      </c>
      <c r="I220" s="377"/>
      <c r="J220" s="378"/>
      <c r="K220" s="377"/>
      <c r="L220" s="401"/>
      <c r="M220" s="231"/>
      <c r="N220" s="425"/>
      <c r="O220" s="245"/>
      <c r="P220" s="227"/>
      <c r="Q220" s="233">
        <v>2</v>
      </c>
      <c r="R220" s="240">
        <v>449.33000000000004</v>
      </c>
      <c r="S220" s="245">
        <v>2</v>
      </c>
      <c r="T220" s="227">
        <v>224.67</v>
      </c>
      <c r="U220" s="237"/>
      <c r="V220" s="240"/>
      <c r="W220" s="245"/>
      <c r="X220" s="228"/>
      <c r="Y220" s="250"/>
      <c r="Z220" s="239"/>
      <c r="AA220" s="247"/>
      <c r="AB220" s="226"/>
      <c r="AC220" s="403"/>
    </row>
    <row r="221" spans="1:29" s="218" customFormat="1" x14ac:dyDescent="0.25">
      <c r="A221" s="195"/>
      <c r="B221" s="383" t="s">
        <v>348</v>
      </c>
      <c r="C221" s="384" t="s">
        <v>804</v>
      </c>
      <c r="D221" s="394" t="s">
        <v>733</v>
      </c>
      <c r="E221" s="386">
        <v>1</v>
      </c>
      <c r="F221" s="367">
        <v>640</v>
      </c>
      <c r="G221" s="366">
        <v>2</v>
      </c>
      <c r="H221" s="387">
        <v>320</v>
      </c>
      <c r="I221" s="377">
        <v>1</v>
      </c>
      <c r="J221" s="378">
        <v>640</v>
      </c>
      <c r="K221" s="377">
        <v>2</v>
      </c>
      <c r="L221" s="401">
        <v>320</v>
      </c>
      <c r="M221" s="231"/>
      <c r="N221" s="425"/>
      <c r="O221" s="245"/>
      <c r="P221" s="227"/>
      <c r="Q221" s="233"/>
      <c r="R221" s="240"/>
      <c r="S221" s="245"/>
      <c r="T221" s="227"/>
      <c r="U221" s="237"/>
      <c r="V221" s="240"/>
      <c r="W221" s="245"/>
      <c r="X221" s="228"/>
      <c r="Y221" s="250"/>
      <c r="Z221" s="239"/>
      <c r="AA221" s="247"/>
      <c r="AB221" s="226"/>
      <c r="AC221" s="403"/>
    </row>
    <row r="222" spans="1:29" s="218" customFormat="1" x14ac:dyDescent="0.25">
      <c r="A222" s="195"/>
      <c r="B222" s="383" t="s">
        <v>349</v>
      </c>
      <c r="C222" s="384" t="s">
        <v>881</v>
      </c>
      <c r="D222" s="394" t="s">
        <v>733</v>
      </c>
      <c r="E222" s="386">
        <v>1</v>
      </c>
      <c r="F222" s="367">
        <v>686.68</v>
      </c>
      <c r="G222" s="366">
        <v>4</v>
      </c>
      <c r="H222" s="387">
        <v>171.67</v>
      </c>
      <c r="I222" s="377"/>
      <c r="J222" s="378"/>
      <c r="K222" s="377"/>
      <c r="L222" s="401"/>
      <c r="M222" s="231"/>
      <c r="N222" s="425"/>
      <c r="O222" s="245"/>
      <c r="P222" s="227"/>
      <c r="Q222" s="233">
        <v>1</v>
      </c>
      <c r="R222" s="240">
        <v>686.68</v>
      </c>
      <c r="S222" s="245">
        <v>4</v>
      </c>
      <c r="T222" s="227">
        <v>171.67</v>
      </c>
      <c r="U222" s="237"/>
      <c r="V222" s="240"/>
      <c r="W222" s="245"/>
      <c r="X222" s="228"/>
      <c r="Y222" s="250"/>
      <c r="Z222" s="239"/>
      <c r="AA222" s="247"/>
      <c r="AB222" s="226"/>
      <c r="AC222" s="403"/>
    </row>
    <row r="223" spans="1:29" s="218" customFormat="1" x14ac:dyDescent="0.25">
      <c r="A223" s="195"/>
      <c r="B223" s="383" t="s">
        <v>350</v>
      </c>
      <c r="C223" s="384" t="s">
        <v>807</v>
      </c>
      <c r="D223" s="394" t="s">
        <v>733</v>
      </c>
      <c r="E223" s="386">
        <v>3</v>
      </c>
      <c r="F223" s="367">
        <v>10125</v>
      </c>
      <c r="G223" s="366">
        <v>16</v>
      </c>
      <c r="H223" s="387">
        <v>632.80999999999995</v>
      </c>
      <c r="I223" s="377"/>
      <c r="J223" s="378"/>
      <c r="K223" s="377"/>
      <c r="L223" s="401"/>
      <c r="M223" s="231"/>
      <c r="N223" s="425"/>
      <c r="O223" s="245"/>
      <c r="P223" s="227"/>
      <c r="Q223" s="233">
        <v>2</v>
      </c>
      <c r="R223" s="240">
        <v>9041.65</v>
      </c>
      <c r="S223" s="245">
        <v>11</v>
      </c>
      <c r="T223" s="227">
        <v>821.97</v>
      </c>
      <c r="U223" s="237">
        <v>1</v>
      </c>
      <c r="V223" s="240">
        <v>1083.3499999999999</v>
      </c>
      <c r="W223" s="245">
        <v>5</v>
      </c>
      <c r="X223" s="228">
        <v>216.67</v>
      </c>
      <c r="Y223" s="250"/>
      <c r="Z223" s="239"/>
      <c r="AA223" s="247"/>
      <c r="AB223" s="226"/>
      <c r="AC223" s="403"/>
    </row>
    <row r="224" spans="1:29" s="218" customFormat="1" x14ac:dyDescent="0.25">
      <c r="A224" s="195"/>
      <c r="B224" s="383" t="s">
        <v>930</v>
      </c>
      <c r="C224" s="384" t="s">
        <v>931</v>
      </c>
      <c r="D224" s="394" t="s">
        <v>733</v>
      </c>
      <c r="E224" s="386">
        <v>1</v>
      </c>
      <c r="F224" s="367">
        <v>995.49</v>
      </c>
      <c r="G224" s="366">
        <v>3</v>
      </c>
      <c r="H224" s="387">
        <v>331.83</v>
      </c>
      <c r="I224" s="377">
        <v>1</v>
      </c>
      <c r="J224" s="378">
        <v>995.49</v>
      </c>
      <c r="K224" s="377">
        <v>3</v>
      </c>
      <c r="L224" s="401">
        <v>331.83</v>
      </c>
      <c r="M224" s="231"/>
      <c r="N224" s="425"/>
      <c r="O224" s="245"/>
      <c r="P224" s="227"/>
      <c r="Q224" s="233"/>
      <c r="R224" s="240"/>
      <c r="S224" s="245"/>
      <c r="T224" s="227"/>
      <c r="U224" s="237"/>
      <c r="V224" s="240"/>
      <c r="W224" s="245"/>
      <c r="X224" s="228"/>
      <c r="Y224" s="250"/>
      <c r="Z224" s="239"/>
      <c r="AA224" s="247"/>
      <c r="AB224" s="226"/>
      <c r="AC224" s="403"/>
    </row>
    <row r="225" spans="1:29" s="218" customFormat="1" x14ac:dyDescent="0.25">
      <c r="A225" s="195"/>
      <c r="B225" s="383" t="s">
        <v>351</v>
      </c>
      <c r="C225" s="384" t="s">
        <v>808</v>
      </c>
      <c r="D225" s="394" t="s">
        <v>733</v>
      </c>
      <c r="E225" s="386">
        <v>4</v>
      </c>
      <c r="F225" s="367">
        <v>19142.079999999998</v>
      </c>
      <c r="G225" s="366">
        <v>60</v>
      </c>
      <c r="H225" s="387">
        <v>319.02999999999997</v>
      </c>
      <c r="I225" s="377">
        <v>3</v>
      </c>
      <c r="J225" s="378">
        <v>16850.05</v>
      </c>
      <c r="K225" s="377">
        <v>51</v>
      </c>
      <c r="L225" s="401">
        <v>330.39</v>
      </c>
      <c r="M225" s="231"/>
      <c r="N225" s="425"/>
      <c r="O225" s="245"/>
      <c r="P225" s="227"/>
      <c r="Q225" s="233">
        <v>1</v>
      </c>
      <c r="R225" s="240">
        <v>2292.0300000000002</v>
      </c>
      <c r="S225" s="245">
        <v>9</v>
      </c>
      <c r="T225" s="227">
        <v>254.67</v>
      </c>
      <c r="U225" s="237"/>
      <c r="V225" s="240"/>
      <c r="W225" s="245"/>
      <c r="X225" s="228"/>
      <c r="Y225" s="250"/>
      <c r="Z225" s="239"/>
      <c r="AA225" s="247"/>
      <c r="AB225" s="226"/>
      <c r="AC225" s="403"/>
    </row>
    <row r="226" spans="1:29" s="218" customFormat="1" x14ac:dyDescent="0.25">
      <c r="A226" s="195"/>
      <c r="B226" s="383" t="s">
        <v>53</v>
      </c>
      <c r="C226" s="384" t="s">
        <v>809</v>
      </c>
      <c r="D226" s="394" t="s">
        <v>733</v>
      </c>
      <c r="E226" s="386">
        <v>32</v>
      </c>
      <c r="F226" s="367">
        <v>227155.61000000002</v>
      </c>
      <c r="G226" s="366">
        <v>862</v>
      </c>
      <c r="H226" s="387">
        <v>263.52</v>
      </c>
      <c r="I226" s="377">
        <v>9</v>
      </c>
      <c r="J226" s="378">
        <v>56031.289999999994</v>
      </c>
      <c r="K226" s="377">
        <v>199</v>
      </c>
      <c r="L226" s="401">
        <v>281.56</v>
      </c>
      <c r="M226" s="231">
        <v>5</v>
      </c>
      <c r="N226" s="425">
        <v>14764.16</v>
      </c>
      <c r="O226" s="245">
        <v>60</v>
      </c>
      <c r="P226" s="227">
        <v>246.07</v>
      </c>
      <c r="Q226" s="233">
        <v>10</v>
      </c>
      <c r="R226" s="240">
        <v>76912.160000000003</v>
      </c>
      <c r="S226" s="245">
        <v>280</v>
      </c>
      <c r="T226" s="227">
        <v>274.69</v>
      </c>
      <c r="U226" s="237">
        <v>4</v>
      </c>
      <c r="V226" s="240">
        <v>17616</v>
      </c>
      <c r="W226" s="245">
        <v>75</v>
      </c>
      <c r="X226" s="228">
        <v>234.88</v>
      </c>
      <c r="Y226" s="250"/>
      <c r="Z226" s="239"/>
      <c r="AA226" s="247"/>
      <c r="AB226" s="226"/>
      <c r="AC226" s="403"/>
    </row>
    <row r="227" spans="1:29" s="218" customFormat="1" x14ac:dyDescent="0.25">
      <c r="A227" s="195"/>
      <c r="B227" s="383" t="s">
        <v>54</v>
      </c>
      <c r="C227" s="384" t="s">
        <v>732</v>
      </c>
      <c r="D227" s="394" t="s">
        <v>733</v>
      </c>
      <c r="E227" s="386">
        <v>39</v>
      </c>
      <c r="F227" s="367">
        <v>246623</v>
      </c>
      <c r="G227" s="366">
        <v>468</v>
      </c>
      <c r="H227" s="387">
        <v>526.97</v>
      </c>
      <c r="I227" s="377">
        <v>10</v>
      </c>
      <c r="J227" s="378">
        <v>35041.21</v>
      </c>
      <c r="K227" s="377">
        <v>80</v>
      </c>
      <c r="L227" s="401">
        <v>438.02</v>
      </c>
      <c r="M227" s="231">
        <v>7</v>
      </c>
      <c r="N227" s="425">
        <v>27616.65</v>
      </c>
      <c r="O227" s="245">
        <v>60</v>
      </c>
      <c r="P227" s="227">
        <v>460.28</v>
      </c>
      <c r="Q227" s="233">
        <v>11</v>
      </c>
      <c r="R227" s="240">
        <v>105629.6</v>
      </c>
      <c r="S227" s="245">
        <v>185</v>
      </c>
      <c r="T227" s="227">
        <v>570.97</v>
      </c>
      <c r="U227" s="237">
        <v>7</v>
      </c>
      <c r="V227" s="240">
        <v>62078.04</v>
      </c>
      <c r="W227" s="245">
        <v>119</v>
      </c>
      <c r="X227" s="228">
        <v>521.66</v>
      </c>
      <c r="Y227" s="250"/>
      <c r="Z227" s="239"/>
      <c r="AA227" s="247"/>
      <c r="AB227" s="226"/>
      <c r="AC227" s="403"/>
    </row>
    <row r="228" spans="1:29" s="218" customFormat="1" x14ac:dyDescent="0.25">
      <c r="A228" s="195"/>
      <c r="B228" s="383" t="s">
        <v>352</v>
      </c>
      <c r="C228" s="384" t="s">
        <v>734</v>
      </c>
      <c r="D228" s="394" t="s">
        <v>733</v>
      </c>
      <c r="E228" s="386">
        <v>9</v>
      </c>
      <c r="F228" s="367">
        <v>21255.69</v>
      </c>
      <c r="G228" s="366">
        <v>21</v>
      </c>
      <c r="H228" s="387">
        <v>1012.18</v>
      </c>
      <c r="I228" s="377">
        <v>1</v>
      </c>
      <c r="J228" s="378">
        <v>2088</v>
      </c>
      <c r="K228" s="377">
        <v>2</v>
      </c>
      <c r="L228" s="401">
        <v>1044</v>
      </c>
      <c r="M228" s="231">
        <v>3</v>
      </c>
      <c r="N228" s="425">
        <v>2886.66</v>
      </c>
      <c r="O228" s="245">
        <v>4</v>
      </c>
      <c r="P228" s="227">
        <v>721.67</v>
      </c>
      <c r="Q228" s="233">
        <v>2</v>
      </c>
      <c r="R228" s="240">
        <v>9237.6899999999987</v>
      </c>
      <c r="S228" s="245">
        <v>9</v>
      </c>
      <c r="T228" s="227">
        <v>1026.4100000000001</v>
      </c>
      <c r="U228" s="237">
        <v>1</v>
      </c>
      <c r="V228" s="240">
        <v>3203.34</v>
      </c>
      <c r="W228" s="245">
        <v>2</v>
      </c>
      <c r="X228" s="228">
        <v>1601.67</v>
      </c>
      <c r="Y228" s="250"/>
      <c r="Z228" s="239"/>
      <c r="AA228" s="247"/>
      <c r="AB228" s="226"/>
      <c r="AC228" s="403"/>
    </row>
    <row r="229" spans="1:29" s="218" customFormat="1" x14ac:dyDescent="0.25">
      <c r="A229" s="195"/>
      <c r="B229" s="383" t="s">
        <v>55</v>
      </c>
      <c r="C229" s="384" t="s">
        <v>735</v>
      </c>
      <c r="D229" s="394" t="s">
        <v>733</v>
      </c>
      <c r="E229" s="386">
        <v>15</v>
      </c>
      <c r="F229" s="367">
        <v>25915.08</v>
      </c>
      <c r="G229" s="366">
        <v>29</v>
      </c>
      <c r="H229" s="387">
        <v>893.62</v>
      </c>
      <c r="I229" s="377">
        <v>4</v>
      </c>
      <c r="J229" s="378">
        <v>5741.61</v>
      </c>
      <c r="K229" s="377">
        <v>7</v>
      </c>
      <c r="L229" s="401">
        <v>820.23</v>
      </c>
      <c r="M229" s="231">
        <v>6</v>
      </c>
      <c r="N229" s="425">
        <v>7159.32</v>
      </c>
      <c r="O229" s="245">
        <v>8</v>
      </c>
      <c r="P229" s="227">
        <v>894.92</v>
      </c>
      <c r="Q229" s="233">
        <v>1</v>
      </c>
      <c r="R229" s="240">
        <v>875</v>
      </c>
      <c r="S229" s="245">
        <v>1</v>
      </c>
      <c r="T229" s="227">
        <v>875</v>
      </c>
      <c r="U229" s="237">
        <v>1</v>
      </c>
      <c r="V229" s="240">
        <v>4891.6499999999996</v>
      </c>
      <c r="W229" s="245">
        <v>5</v>
      </c>
      <c r="X229" s="228">
        <v>978.33</v>
      </c>
      <c r="Y229" s="250"/>
      <c r="Z229" s="239"/>
      <c r="AA229" s="247"/>
      <c r="AB229" s="226"/>
      <c r="AC229" s="403"/>
    </row>
    <row r="230" spans="1:29" s="218" customFormat="1" x14ac:dyDescent="0.25">
      <c r="A230" s="195"/>
      <c r="B230" s="383" t="s">
        <v>353</v>
      </c>
      <c r="C230" s="384" t="s">
        <v>736</v>
      </c>
      <c r="D230" s="394" t="s">
        <v>733</v>
      </c>
      <c r="E230" s="386">
        <v>3</v>
      </c>
      <c r="F230" s="367">
        <v>20841.669999999998</v>
      </c>
      <c r="G230" s="366">
        <v>4</v>
      </c>
      <c r="H230" s="387">
        <v>5210.42</v>
      </c>
      <c r="I230" s="377"/>
      <c r="J230" s="378"/>
      <c r="K230" s="377"/>
      <c r="L230" s="401"/>
      <c r="M230" s="231">
        <v>1</v>
      </c>
      <c r="N230" s="425">
        <v>3016.67</v>
      </c>
      <c r="O230" s="245">
        <v>1</v>
      </c>
      <c r="P230" s="227">
        <v>3016.67</v>
      </c>
      <c r="Q230" s="233">
        <v>1</v>
      </c>
      <c r="R230" s="240">
        <v>7625</v>
      </c>
      <c r="S230" s="245">
        <v>1</v>
      </c>
      <c r="T230" s="227">
        <v>7625</v>
      </c>
      <c r="U230" s="237"/>
      <c r="V230" s="240"/>
      <c r="W230" s="245"/>
      <c r="X230" s="228"/>
      <c r="Y230" s="250">
        <v>1</v>
      </c>
      <c r="Z230" s="239">
        <v>10200</v>
      </c>
      <c r="AA230" s="247">
        <v>2</v>
      </c>
      <c r="AB230" s="226">
        <v>5100</v>
      </c>
      <c r="AC230" s="403"/>
    </row>
    <row r="231" spans="1:29" s="218" customFormat="1" x14ac:dyDescent="0.25">
      <c r="A231" s="195"/>
      <c r="B231" s="383" t="s">
        <v>354</v>
      </c>
      <c r="C231" s="384" t="s">
        <v>737</v>
      </c>
      <c r="D231" s="394" t="s">
        <v>733</v>
      </c>
      <c r="E231" s="386">
        <v>9</v>
      </c>
      <c r="F231" s="367">
        <v>148508.1</v>
      </c>
      <c r="G231" s="366">
        <v>115</v>
      </c>
      <c r="H231" s="387">
        <v>1291.3699999999999</v>
      </c>
      <c r="I231" s="377">
        <v>2</v>
      </c>
      <c r="J231" s="378">
        <v>4419.21</v>
      </c>
      <c r="K231" s="377">
        <v>7</v>
      </c>
      <c r="L231" s="401">
        <v>631.32000000000005</v>
      </c>
      <c r="M231" s="231">
        <v>2</v>
      </c>
      <c r="N231" s="425">
        <v>4936.67</v>
      </c>
      <c r="O231" s="245">
        <v>3</v>
      </c>
      <c r="P231" s="227">
        <v>1645.56</v>
      </c>
      <c r="Q231" s="233">
        <v>1</v>
      </c>
      <c r="R231" s="240">
        <v>68460.12</v>
      </c>
      <c r="S231" s="245">
        <v>36</v>
      </c>
      <c r="T231" s="227">
        <v>1901.67</v>
      </c>
      <c r="U231" s="237">
        <v>1</v>
      </c>
      <c r="V231" s="240">
        <v>53809.599999999999</v>
      </c>
      <c r="W231" s="245">
        <v>52</v>
      </c>
      <c r="X231" s="228">
        <v>1034.8</v>
      </c>
      <c r="Y231" s="250"/>
      <c r="Z231" s="239"/>
      <c r="AA231" s="247"/>
      <c r="AB231" s="226"/>
      <c r="AC231" s="403"/>
    </row>
    <row r="232" spans="1:29" s="218" customFormat="1" x14ac:dyDescent="0.25">
      <c r="A232" s="195"/>
      <c r="B232" s="383" t="s">
        <v>56</v>
      </c>
      <c r="C232" s="384" t="s">
        <v>738</v>
      </c>
      <c r="D232" s="394" t="s">
        <v>733</v>
      </c>
      <c r="E232" s="386">
        <v>10</v>
      </c>
      <c r="F232" s="367">
        <v>19678.54</v>
      </c>
      <c r="G232" s="366">
        <v>50</v>
      </c>
      <c r="H232" s="387">
        <v>393.57</v>
      </c>
      <c r="I232" s="377">
        <v>6</v>
      </c>
      <c r="J232" s="378">
        <v>17186.53</v>
      </c>
      <c r="K232" s="377">
        <v>45</v>
      </c>
      <c r="L232" s="401">
        <v>381.92</v>
      </c>
      <c r="M232" s="231">
        <v>3</v>
      </c>
      <c r="N232" s="425">
        <v>1842.0100000000002</v>
      </c>
      <c r="O232" s="245">
        <v>4</v>
      </c>
      <c r="P232" s="227">
        <v>460.5</v>
      </c>
      <c r="Q232" s="233"/>
      <c r="R232" s="240"/>
      <c r="S232" s="245"/>
      <c r="T232" s="227"/>
      <c r="U232" s="237"/>
      <c r="V232" s="240"/>
      <c r="W232" s="245"/>
      <c r="X232" s="228"/>
      <c r="Y232" s="250"/>
      <c r="Z232" s="239"/>
      <c r="AA232" s="247"/>
      <c r="AB232" s="226"/>
      <c r="AC232" s="403"/>
    </row>
    <row r="233" spans="1:29" s="218" customFormat="1" x14ac:dyDescent="0.25">
      <c r="A233" s="195"/>
      <c r="B233" s="383" t="s">
        <v>60</v>
      </c>
      <c r="C233" s="384" t="s">
        <v>59</v>
      </c>
      <c r="D233" s="394" t="s">
        <v>711</v>
      </c>
      <c r="E233" s="386">
        <v>38</v>
      </c>
      <c r="F233" s="367">
        <v>716078.64</v>
      </c>
      <c r="G233" s="366">
        <v>890.27</v>
      </c>
      <c r="H233" s="387">
        <v>804.34</v>
      </c>
      <c r="I233" s="377">
        <v>8</v>
      </c>
      <c r="J233" s="378">
        <v>145169.9</v>
      </c>
      <c r="K233" s="377">
        <v>189.21</v>
      </c>
      <c r="L233" s="401">
        <v>767.24</v>
      </c>
      <c r="M233" s="231">
        <v>8</v>
      </c>
      <c r="N233" s="425">
        <v>189857.02</v>
      </c>
      <c r="O233" s="245">
        <v>245.23000000000002</v>
      </c>
      <c r="P233" s="227">
        <v>774.2</v>
      </c>
      <c r="Q233" s="233">
        <v>11</v>
      </c>
      <c r="R233" s="240">
        <v>193138.03</v>
      </c>
      <c r="S233" s="245">
        <v>265.74</v>
      </c>
      <c r="T233" s="227">
        <v>726.79</v>
      </c>
      <c r="U233" s="237">
        <v>11</v>
      </c>
      <c r="V233" s="240">
        <v>187913.69</v>
      </c>
      <c r="W233" s="245">
        <v>190.09</v>
      </c>
      <c r="X233" s="228">
        <v>988.55</v>
      </c>
      <c r="Y233" s="250"/>
      <c r="Z233" s="239"/>
      <c r="AA233" s="247"/>
      <c r="AB233" s="226"/>
      <c r="AC233" s="403"/>
    </row>
    <row r="234" spans="1:29" s="218" customFormat="1" x14ac:dyDescent="0.25">
      <c r="A234" s="195"/>
      <c r="B234" s="383" t="s">
        <v>357</v>
      </c>
      <c r="C234" s="384" t="s">
        <v>358</v>
      </c>
      <c r="D234" s="394" t="s">
        <v>711</v>
      </c>
      <c r="E234" s="386">
        <v>14</v>
      </c>
      <c r="F234" s="367">
        <v>162225.00999999998</v>
      </c>
      <c r="G234" s="366">
        <v>211.85000000000002</v>
      </c>
      <c r="H234" s="387">
        <v>765.75</v>
      </c>
      <c r="I234" s="377">
        <v>3</v>
      </c>
      <c r="J234" s="378">
        <v>23012.13</v>
      </c>
      <c r="K234" s="377">
        <v>34.31</v>
      </c>
      <c r="L234" s="401">
        <v>670.71</v>
      </c>
      <c r="M234" s="231">
        <v>1</v>
      </c>
      <c r="N234" s="425">
        <v>10924.55</v>
      </c>
      <c r="O234" s="245">
        <v>13.73</v>
      </c>
      <c r="P234" s="227">
        <v>795.67</v>
      </c>
      <c r="Q234" s="233">
        <v>6</v>
      </c>
      <c r="R234" s="240">
        <v>38719.369999999995</v>
      </c>
      <c r="S234" s="245">
        <v>51.67</v>
      </c>
      <c r="T234" s="227">
        <v>749.36</v>
      </c>
      <c r="U234" s="237">
        <v>2</v>
      </c>
      <c r="V234" s="240">
        <v>35899.880000000005</v>
      </c>
      <c r="W234" s="245">
        <v>41.239999999999995</v>
      </c>
      <c r="X234" s="228">
        <v>870.51</v>
      </c>
      <c r="Y234" s="250">
        <v>2</v>
      </c>
      <c r="Z234" s="239">
        <v>53669.08</v>
      </c>
      <c r="AA234" s="247">
        <v>70.900000000000006</v>
      </c>
      <c r="AB234" s="226">
        <v>756.97</v>
      </c>
      <c r="AC234" s="403"/>
    </row>
    <row r="235" spans="1:29" s="218" customFormat="1" x14ac:dyDescent="0.25">
      <c r="A235" s="195"/>
      <c r="B235" s="383" t="s">
        <v>62</v>
      </c>
      <c r="C235" s="384" t="s">
        <v>61</v>
      </c>
      <c r="D235" s="394" t="s">
        <v>711</v>
      </c>
      <c r="E235" s="386">
        <v>15</v>
      </c>
      <c r="F235" s="367">
        <v>22757.85</v>
      </c>
      <c r="G235" s="366">
        <v>76.52</v>
      </c>
      <c r="H235" s="387">
        <v>297.41000000000003</v>
      </c>
      <c r="I235" s="377">
        <v>4</v>
      </c>
      <c r="J235" s="378">
        <v>2936.23</v>
      </c>
      <c r="K235" s="377">
        <v>8.8000000000000007</v>
      </c>
      <c r="L235" s="401">
        <v>333.66</v>
      </c>
      <c r="M235" s="231">
        <v>1</v>
      </c>
      <c r="N235" s="425">
        <v>1963.86</v>
      </c>
      <c r="O235" s="245">
        <v>4.5599999999999996</v>
      </c>
      <c r="P235" s="227">
        <v>430.67</v>
      </c>
      <c r="Q235" s="233">
        <v>7</v>
      </c>
      <c r="R235" s="240">
        <v>4682.0300000000007</v>
      </c>
      <c r="S235" s="245">
        <v>19.099999999999998</v>
      </c>
      <c r="T235" s="227">
        <v>245.13</v>
      </c>
      <c r="U235" s="237">
        <v>3</v>
      </c>
      <c r="V235" s="240">
        <v>13175.73</v>
      </c>
      <c r="W235" s="245">
        <v>44.06</v>
      </c>
      <c r="X235" s="228">
        <v>299.04000000000002</v>
      </c>
      <c r="Y235" s="250"/>
      <c r="Z235" s="239"/>
      <c r="AA235" s="247"/>
      <c r="AB235" s="226"/>
      <c r="AC235" s="403"/>
    </row>
    <row r="236" spans="1:29" s="218" customFormat="1" x14ac:dyDescent="0.25">
      <c r="A236" s="195"/>
      <c r="B236" s="383" t="s">
        <v>359</v>
      </c>
      <c r="C236" s="384" t="s">
        <v>626</v>
      </c>
      <c r="D236" s="394" t="s">
        <v>711</v>
      </c>
      <c r="E236" s="386">
        <v>5</v>
      </c>
      <c r="F236" s="367">
        <v>5965.54</v>
      </c>
      <c r="G236" s="366">
        <v>7.57</v>
      </c>
      <c r="H236" s="387">
        <v>788.05</v>
      </c>
      <c r="I236" s="377"/>
      <c r="J236" s="378"/>
      <c r="K236" s="377"/>
      <c r="L236" s="401"/>
      <c r="M236" s="231">
        <v>1</v>
      </c>
      <c r="N236" s="425">
        <v>477.63</v>
      </c>
      <c r="O236" s="245">
        <v>0.87</v>
      </c>
      <c r="P236" s="227">
        <v>549</v>
      </c>
      <c r="Q236" s="233">
        <v>1</v>
      </c>
      <c r="R236" s="240">
        <v>843.33</v>
      </c>
      <c r="S236" s="245">
        <v>2.2000000000000002</v>
      </c>
      <c r="T236" s="227">
        <v>383.33</v>
      </c>
      <c r="U236" s="237">
        <v>3</v>
      </c>
      <c r="V236" s="240">
        <v>4644.58</v>
      </c>
      <c r="W236" s="245">
        <v>4.5</v>
      </c>
      <c r="X236" s="228">
        <v>1032.1300000000001</v>
      </c>
      <c r="Y236" s="250"/>
      <c r="Z236" s="239"/>
      <c r="AA236" s="247"/>
      <c r="AB236" s="226"/>
      <c r="AC236" s="403"/>
    </row>
    <row r="237" spans="1:29" s="218" customFormat="1" x14ac:dyDescent="0.25">
      <c r="A237" s="195"/>
      <c r="B237" s="383" t="s">
        <v>64</v>
      </c>
      <c r="C237" s="384" t="s">
        <v>63</v>
      </c>
      <c r="D237" s="394" t="s">
        <v>741</v>
      </c>
      <c r="E237" s="386">
        <v>33</v>
      </c>
      <c r="F237" s="367">
        <v>75057.420000000013</v>
      </c>
      <c r="G237" s="366">
        <v>218</v>
      </c>
      <c r="H237" s="387">
        <v>344.3</v>
      </c>
      <c r="I237" s="377">
        <v>8</v>
      </c>
      <c r="J237" s="378">
        <v>10953.36</v>
      </c>
      <c r="K237" s="377">
        <v>44</v>
      </c>
      <c r="L237" s="401">
        <v>248.94</v>
      </c>
      <c r="M237" s="231">
        <v>6</v>
      </c>
      <c r="N237" s="425">
        <v>5363.34</v>
      </c>
      <c r="O237" s="245">
        <v>26</v>
      </c>
      <c r="P237" s="227">
        <v>206.28</v>
      </c>
      <c r="Q237" s="233">
        <v>10</v>
      </c>
      <c r="R237" s="240">
        <v>44976.119999999995</v>
      </c>
      <c r="S237" s="245">
        <v>89</v>
      </c>
      <c r="T237" s="227">
        <v>505.35</v>
      </c>
      <c r="U237" s="237">
        <v>7</v>
      </c>
      <c r="V237" s="240">
        <v>10487.92</v>
      </c>
      <c r="W237" s="245">
        <v>46</v>
      </c>
      <c r="X237" s="228">
        <v>228</v>
      </c>
      <c r="Y237" s="250">
        <v>2</v>
      </c>
      <c r="Z237" s="239">
        <v>3276.68</v>
      </c>
      <c r="AA237" s="247">
        <v>13</v>
      </c>
      <c r="AB237" s="226">
        <v>252.05</v>
      </c>
      <c r="AC237" s="403"/>
    </row>
    <row r="238" spans="1:29" s="218" customFormat="1" x14ac:dyDescent="0.25">
      <c r="A238" s="195"/>
      <c r="B238" s="383" t="s">
        <v>360</v>
      </c>
      <c r="C238" s="384" t="s">
        <v>361</v>
      </c>
      <c r="D238" s="394" t="s">
        <v>742</v>
      </c>
      <c r="E238" s="386">
        <v>3</v>
      </c>
      <c r="F238" s="367">
        <v>19990.189999999999</v>
      </c>
      <c r="G238" s="366">
        <v>7</v>
      </c>
      <c r="H238" s="387">
        <v>2855.74</v>
      </c>
      <c r="I238" s="377">
        <v>2</v>
      </c>
      <c r="J238" s="378">
        <v>12407.509999999998</v>
      </c>
      <c r="K238" s="377">
        <v>3</v>
      </c>
      <c r="L238" s="401">
        <v>4135.84</v>
      </c>
      <c r="M238" s="231"/>
      <c r="N238" s="425"/>
      <c r="O238" s="245"/>
      <c r="P238" s="227"/>
      <c r="Q238" s="233">
        <v>1</v>
      </c>
      <c r="R238" s="240">
        <v>7582.68</v>
      </c>
      <c r="S238" s="245">
        <v>4</v>
      </c>
      <c r="T238" s="227">
        <v>1895.67</v>
      </c>
      <c r="U238" s="237"/>
      <c r="V238" s="240"/>
      <c r="W238" s="245"/>
      <c r="X238" s="228"/>
      <c r="Y238" s="250"/>
      <c r="Z238" s="239"/>
      <c r="AA238" s="247"/>
      <c r="AB238" s="226"/>
      <c r="AC238" s="403"/>
    </row>
    <row r="239" spans="1:29" s="218" customFormat="1" x14ac:dyDescent="0.25">
      <c r="A239" s="195"/>
      <c r="B239" s="383" t="s">
        <v>362</v>
      </c>
      <c r="C239" s="384" t="s">
        <v>363</v>
      </c>
      <c r="D239" s="394" t="s">
        <v>662</v>
      </c>
      <c r="E239" s="386">
        <v>3</v>
      </c>
      <c r="F239" s="367">
        <v>9164.75</v>
      </c>
      <c r="G239" s="366">
        <v>2115</v>
      </c>
      <c r="H239" s="387">
        <v>4.33</v>
      </c>
      <c r="I239" s="377">
        <v>2</v>
      </c>
      <c r="J239" s="378">
        <v>8915.5</v>
      </c>
      <c r="K239" s="377">
        <v>2090</v>
      </c>
      <c r="L239" s="401">
        <v>4.2699999999999996</v>
      </c>
      <c r="M239" s="231"/>
      <c r="N239" s="425"/>
      <c r="O239" s="245"/>
      <c r="P239" s="227"/>
      <c r="Q239" s="233">
        <v>1</v>
      </c>
      <c r="R239" s="240">
        <v>249.25</v>
      </c>
      <c r="S239" s="245">
        <v>25</v>
      </c>
      <c r="T239" s="227">
        <v>9.9700000000000006</v>
      </c>
      <c r="U239" s="237"/>
      <c r="V239" s="240"/>
      <c r="W239" s="245"/>
      <c r="X239" s="228"/>
      <c r="Y239" s="250"/>
      <c r="Z239" s="239"/>
      <c r="AA239" s="247"/>
      <c r="AB239" s="226"/>
      <c r="AC239" s="403"/>
    </row>
    <row r="240" spans="1:29" s="218" customFormat="1" x14ac:dyDescent="0.25">
      <c r="A240" s="195"/>
      <c r="B240" s="383" t="s">
        <v>58</v>
      </c>
      <c r="C240" s="384" t="s">
        <v>57</v>
      </c>
      <c r="D240" s="394" t="s">
        <v>711</v>
      </c>
      <c r="E240" s="386">
        <v>4</v>
      </c>
      <c r="F240" s="367">
        <v>30454.229999999996</v>
      </c>
      <c r="G240" s="366">
        <v>9.6999999999999993</v>
      </c>
      <c r="H240" s="387">
        <v>3139.61</v>
      </c>
      <c r="I240" s="377">
        <v>1</v>
      </c>
      <c r="J240" s="378">
        <v>22172.1</v>
      </c>
      <c r="K240" s="377">
        <v>7.23</v>
      </c>
      <c r="L240" s="401">
        <v>3066.68</v>
      </c>
      <c r="M240" s="231"/>
      <c r="N240" s="425"/>
      <c r="O240" s="245"/>
      <c r="P240" s="227"/>
      <c r="Q240" s="233">
        <v>3</v>
      </c>
      <c r="R240" s="240">
        <v>8282.130000000001</v>
      </c>
      <c r="S240" s="245">
        <v>2.4699999999999998</v>
      </c>
      <c r="T240" s="227">
        <v>3353.09</v>
      </c>
      <c r="U240" s="237"/>
      <c r="V240" s="240"/>
      <c r="W240" s="245"/>
      <c r="X240" s="228"/>
      <c r="Y240" s="250"/>
      <c r="Z240" s="239"/>
      <c r="AA240" s="247"/>
      <c r="AB240" s="226"/>
      <c r="AC240" s="403"/>
    </row>
    <row r="241" spans="1:29" s="218" customFormat="1" x14ac:dyDescent="0.25">
      <c r="A241" s="195"/>
      <c r="B241" s="383" t="s">
        <v>364</v>
      </c>
      <c r="C241" s="384" t="s">
        <v>365</v>
      </c>
      <c r="D241" s="394" t="s">
        <v>662</v>
      </c>
      <c r="E241" s="386">
        <v>11</v>
      </c>
      <c r="F241" s="367">
        <v>158227.78999999998</v>
      </c>
      <c r="G241" s="366">
        <v>20533</v>
      </c>
      <c r="H241" s="387">
        <v>7.71</v>
      </c>
      <c r="I241" s="377">
        <v>2</v>
      </c>
      <c r="J241" s="378">
        <v>45525</v>
      </c>
      <c r="K241" s="377">
        <v>1930</v>
      </c>
      <c r="L241" s="401">
        <v>23.59</v>
      </c>
      <c r="M241" s="231">
        <v>1</v>
      </c>
      <c r="N241" s="425">
        <v>1364.85</v>
      </c>
      <c r="O241" s="245">
        <v>105</v>
      </c>
      <c r="P241" s="227">
        <v>13</v>
      </c>
      <c r="Q241" s="233">
        <v>6</v>
      </c>
      <c r="R241" s="240">
        <v>105521.74</v>
      </c>
      <c r="S241" s="245">
        <v>18178</v>
      </c>
      <c r="T241" s="227">
        <v>5.8</v>
      </c>
      <c r="U241" s="237">
        <v>2</v>
      </c>
      <c r="V241" s="240">
        <v>5816.2</v>
      </c>
      <c r="W241" s="245">
        <v>320</v>
      </c>
      <c r="X241" s="228">
        <v>18.18</v>
      </c>
      <c r="Y241" s="250"/>
      <c r="Z241" s="239"/>
      <c r="AA241" s="247"/>
      <c r="AB241" s="226"/>
      <c r="AC241" s="403"/>
    </row>
    <row r="242" spans="1:29" s="218" customFormat="1" x14ac:dyDescent="0.25">
      <c r="A242" s="195"/>
      <c r="B242" s="383" t="s">
        <v>74</v>
      </c>
      <c r="C242" s="384" t="s">
        <v>73</v>
      </c>
      <c r="D242" s="394" t="s">
        <v>662</v>
      </c>
      <c r="E242" s="386">
        <v>20</v>
      </c>
      <c r="F242" s="367">
        <v>594691.68999999994</v>
      </c>
      <c r="G242" s="366">
        <v>10876</v>
      </c>
      <c r="H242" s="387">
        <v>54.68</v>
      </c>
      <c r="I242" s="377">
        <v>3</v>
      </c>
      <c r="J242" s="378">
        <v>64712</v>
      </c>
      <c r="K242" s="377">
        <v>1360</v>
      </c>
      <c r="L242" s="401">
        <v>47.58</v>
      </c>
      <c r="M242" s="231">
        <v>4</v>
      </c>
      <c r="N242" s="425">
        <v>100127.25</v>
      </c>
      <c r="O242" s="245">
        <v>1115</v>
      </c>
      <c r="P242" s="227">
        <v>89.8</v>
      </c>
      <c r="Q242" s="233">
        <v>10</v>
      </c>
      <c r="R242" s="240">
        <v>339713.39</v>
      </c>
      <c r="S242" s="245">
        <v>7571</v>
      </c>
      <c r="T242" s="227">
        <v>44.87</v>
      </c>
      <c r="U242" s="237">
        <v>3</v>
      </c>
      <c r="V242" s="240">
        <v>90139.05</v>
      </c>
      <c r="W242" s="245">
        <v>830</v>
      </c>
      <c r="X242" s="228">
        <v>108.6</v>
      </c>
      <c r="Y242" s="250"/>
      <c r="Z242" s="239"/>
      <c r="AA242" s="247"/>
      <c r="AB242" s="226"/>
      <c r="AC242" s="403"/>
    </row>
    <row r="243" spans="1:29" s="218" customFormat="1" x14ac:dyDescent="0.25">
      <c r="A243" s="195"/>
      <c r="B243" s="383" t="s">
        <v>848</v>
      </c>
      <c r="C243" s="384" t="s">
        <v>849</v>
      </c>
      <c r="D243" s="394" t="s">
        <v>605</v>
      </c>
      <c r="E243" s="386">
        <v>1</v>
      </c>
      <c r="F243" s="367">
        <v>31312.400000000001</v>
      </c>
      <c r="G243" s="366">
        <v>2</v>
      </c>
      <c r="H243" s="387">
        <v>15656.2</v>
      </c>
      <c r="I243" s="377"/>
      <c r="J243" s="378"/>
      <c r="K243" s="377"/>
      <c r="L243" s="401"/>
      <c r="M243" s="231"/>
      <c r="N243" s="425"/>
      <c r="O243" s="245"/>
      <c r="P243" s="227"/>
      <c r="Q243" s="233"/>
      <c r="R243" s="240"/>
      <c r="S243" s="245"/>
      <c r="T243" s="227"/>
      <c r="U243" s="237">
        <v>1</v>
      </c>
      <c r="V243" s="240">
        <v>31312.400000000001</v>
      </c>
      <c r="W243" s="245">
        <v>2</v>
      </c>
      <c r="X243" s="228">
        <v>15656.2</v>
      </c>
      <c r="Y243" s="250"/>
      <c r="Z243" s="239"/>
      <c r="AA243" s="247"/>
      <c r="AB243" s="226"/>
      <c r="AC243" s="403"/>
    </row>
    <row r="244" spans="1:29" s="218" customFormat="1" x14ac:dyDescent="0.25">
      <c r="A244" s="195"/>
      <c r="B244" s="383" t="s">
        <v>366</v>
      </c>
      <c r="C244" s="384" t="s">
        <v>367</v>
      </c>
      <c r="D244" s="394" t="s">
        <v>743</v>
      </c>
      <c r="E244" s="386">
        <v>18</v>
      </c>
      <c r="F244" s="367">
        <v>86064.920000000013</v>
      </c>
      <c r="G244" s="366">
        <v>29</v>
      </c>
      <c r="H244" s="387">
        <v>2967.76</v>
      </c>
      <c r="I244" s="377">
        <v>4</v>
      </c>
      <c r="J244" s="378">
        <v>14333.34</v>
      </c>
      <c r="K244" s="377">
        <v>5</v>
      </c>
      <c r="L244" s="401">
        <v>2866.67</v>
      </c>
      <c r="M244" s="231">
        <v>7</v>
      </c>
      <c r="N244" s="425">
        <v>29166.65</v>
      </c>
      <c r="O244" s="245">
        <v>10</v>
      </c>
      <c r="P244" s="227">
        <v>2916.67</v>
      </c>
      <c r="Q244" s="233">
        <v>4</v>
      </c>
      <c r="R244" s="240">
        <v>18966.66</v>
      </c>
      <c r="S244" s="245">
        <v>7</v>
      </c>
      <c r="T244" s="227">
        <v>2709.52</v>
      </c>
      <c r="U244" s="237">
        <v>3</v>
      </c>
      <c r="V244" s="240">
        <v>23598.27</v>
      </c>
      <c r="W244" s="245">
        <v>7</v>
      </c>
      <c r="X244" s="228">
        <v>3371.18</v>
      </c>
      <c r="Y244" s="250"/>
      <c r="Z244" s="239"/>
      <c r="AA244" s="247"/>
      <c r="AB244" s="226"/>
      <c r="AC244" s="403"/>
    </row>
    <row r="245" spans="1:29" s="218" customFormat="1" x14ac:dyDescent="0.25">
      <c r="A245" s="195"/>
      <c r="B245" s="383" t="s">
        <v>65</v>
      </c>
      <c r="C245" s="384" t="s">
        <v>744</v>
      </c>
      <c r="D245" s="394" t="s">
        <v>711</v>
      </c>
      <c r="E245" s="386">
        <v>23</v>
      </c>
      <c r="F245" s="367">
        <v>811204.58</v>
      </c>
      <c r="G245" s="366">
        <v>637.65</v>
      </c>
      <c r="H245" s="387">
        <v>1272.18</v>
      </c>
      <c r="I245" s="377">
        <v>4</v>
      </c>
      <c r="J245" s="378">
        <v>92775.75</v>
      </c>
      <c r="K245" s="377">
        <v>72.25</v>
      </c>
      <c r="L245" s="401">
        <v>1284.0899999999999</v>
      </c>
      <c r="M245" s="231">
        <v>4</v>
      </c>
      <c r="N245" s="425">
        <v>104972.43000000001</v>
      </c>
      <c r="O245" s="245">
        <v>108.07000000000001</v>
      </c>
      <c r="P245" s="227">
        <v>971.34</v>
      </c>
      <c r="Q245" s="233">
        <v>7</v>
      </c>
      <c r="R245" s="240">
        <v>210222.21</v>
      </c>
      <c r="S245" s="245">
        <v>198.71</v>
      </c>
      <c r="T245" s="227">
        <v>1057.93</v>
      </c>
      <c r="U245" s="237">
        <v>6</v>
      </c>
      <c r="V245" s="240">
        <v>187819.19</v>
      </c>
      <c r="W245" s="245">
        <v>121.82</v>
      </c>
      <c r="X245" s="228">
        <v>1541.78</v>
      </c>
      <c r="Y245" s="250">
        <v>2</v>
      </c>
      <c r="Z245" s="239">
        <v>215415</v>
      </c>
      <c r="AA245" s="247">
        <v>136.80000000000001</v>
      </c>
      <c r="AB245" s="226">
        <v>1574.67</v>
      </c>
      <c r="AC245" s="403"/>
    </row>
    <row r="246" spans="1:29" s="218" customFormat="1" x14ac:dyDescent="0.25">
      <c r="A246" s="195"/>
      <c r="B246" s="383" t="s">
        <v>745</v>
      </c>
      <c r="C246" s="384" t="s">
        <v>746</v>
      </c>
      <c r="D246" s="394" t="s">
        <v>711</v>
      </c>
      <c r="E246" s="386">
        <v>32</v>
      </c>
      <c r="F246" s="367">
        <v>936692.4800000001</v>
      </c>
      <c r="G246" s="366">
        <v>542.01</v>
      </c>
      <c r="H246" s="387">
        <v>1728.18</v>
      </c>
      <c r="I246" s="377">
        <v>9</v>
      </c>
      <c r="J246" s="378">
        <v>256129.2</v>
      </c>
      <c r="K246" s="377">
        <v>124.46</v>
      </c>
      <c r="L246" s="401">
        <v>2057.92</v>
      </c>
      <c r="M246" s="231">
        <v>7</v>
      </c>
      <c r="N246" s="425">
        <v>245892.53</v>
      </c>
      <c r="O246" s="245">
        <v>153.44</v>
      </c>
      <c r="P246" s="227">
        <v>1602.53</v>
      </c>
      <c r="Q246" s="233">
        <v>8</v>
      </c>
      <c r="R246" s="240">
        <v>208857.13999999998</v>
      </c>
      <c r="S246" s="245">
        <v>137.4</v>
      </c>
      <c r="T246" s="227">
        <v>1520.07</v>
      </c>
      <c r="U246" s="237">
        <v>8</v>
      </c>
      <c r="V246" s="240">
        <v>225813.61000000002</v>
      </c>
      <c r="W246" s="245">
        <v>126.71</v>
      </c>
      <c r="X246" s="228">
        <v>1782.13</v>
      </c>
      <c r="Y246" s="250"/>
      <c r="Z246" s="239"/>
      <c r="AA246" s="247"/>
      <c r="AB246" s="226"/>
      <c r="AC246" s="403"/>
    </row>
    <row r="247" spans="1:29" s="218" customFormat="1" x14ac:dyDescent="0.25">
      <c r="A247" s="195"/>
      <c r="B247" s="383" t="s">
        <v>34</v>
      </c>
      <c r="C247" s="384" t="s">
        <v>747</v>
      </c>
      <c r="D247" s="394" t="s">
        <v>731</v>
      </c>
      <c r="E247" s="386">
        <v>10</v>
      </c>
      <c r="F247" s="367">
        <v>85690.160000000018</v>
      </c>
      <c r="G247" s="366">
        <v>116</v>
      </c>
      <c r="H247" s="387">
        <v>738.71</v>
      </c>
      <c r="I247" s="377">
        <v>1</v>
      </c>
      <c r="J247" s="378">
        <v>13900</v>
      </c>
      <c r="K247" s="377">
        <v>20</v>
      </c>
      <c r="L247" s="401">
        <v>695</v>
      </c>
      <c r="M247" s="231">
        <v>2</v>
      </c>
      <c r="N247" s="425">
        <v>28053.46</v>
      </c>
      <c r="O247" s="245">
        <v>38</v>
      </c>
      <c r="P247" s="227">
        <v>738.25</v>
      </c>
      <c r="Q247" s="233">
        <v>5</v>
      </c>
      <c r="R247" s="240">
        <v>30994.699999999997</v>
      </c>
      <c r="S247" s="245">
        <v>42</v>
      </c>
      <c r="T247" s="227">
        <v>737.97</v>
      </c>
      <c r="U247" s="237">
        <v>2</v>
      </c>
      <c r="V247" s="240">
        <v>12742</v>
      </c>
      <c r="W247" s="245">
        <v>16</v>
      </c>
      <c r="X247" s="228">
        <v>796.38</v>
      </c>
      <c r="Y247" s="250"/>
      <c r="Z247" s="239"/>
      <c r="AA247" s="247"/>
      <c r="AB247" s="226"/>
      <c r="AC247" s="403"/>
    </row>
    <row r="248" spans="1:29" s="218" customFormat="1" x14ac:dyDescent="0.25">
      <c r="A248" s="195"/>
      <c r="B248" s="383" t="s">
        <v>368</v>
      </c>
      <c r="C248" s="384" t="s">
        <v>748</v>
      </c>
      <c r="D248" s="394" t="s">
        <v>731</v>
      </c>
      <c r="E248" s="386">
        <v>4</v>
      </c>
      <c r="F248" s="367">
        <v>22875.480000000003</v>
      </c>
      <c r="G248" s="366">
        <v>29</v>
      </c>
      <c r="H248" s="387">
        <v>788.81</v>
      </c>
      <c r="I248" s="377">
        <v>2</v>
      </c>
      <c r="J248" s="378">
        <v>6916.5599999999995</v>
      </c>
      <c r="K248" s="377">
        <v>8</v>
      </c>
      <c r="L248" s="401">
        <v>864.57</v>
      </c>
      <c r="M248" s="231"/>
      <c r="N248" s="425"/>
      <c r="O248" s="245"/>
      <c r="P248" s="227"/>
      <c r="Q248" s="233">
        <v>2</v>
      </c>
      <c r="R248" s="240">
        <v>15958.92</v>
      </c>
      <c r="S248" s="245">
        <v>21</v>
      </c>
      <c r="T248" s="227">
        <v>759.95</v>
      </c>
      <c r="U248" s="237"/>
      <c r="V248" s="240"/>
      <c r="W248" s="245"/>
      <c r="X248" s="228"/>
      <c r="Y248" s="250"/>
      <c r="Z248" s="239"/>
      <c r="AA248" s="247"/>
      <c r="AB248" s="226"/>
      <c r="AC248" s="403"/>
    </row>
    <row r="249" spans="1:29" s="218" customFormat="1" x14ac:dyDescent="0.25">
      <c r="A249" s="195"/>
      <c r="B249" s="383" t="s">
        <v>369</v>
      </c>
      <c r="C249" s="384" t="s">
        <v>749</v>
      </c>
      <c r="D249" s="394" t="s">
        <v>731</v>
      </c>
      <c r="E249" s="386">
        <v>2</v>
      </c>
      <c r="F249" s="367">
        <v>19239.599999999999</v>
      </c>
      <c r="G249" s="366">
        <v>22</v>
      </c>
      <c r="H249" s="387">
        <v>874.53</v>
      </c>
      <c r="I249" s="377">
        <v>1</v>
      </c>
      <c r="J249" s="378">
        <v>11739.6</v>
      </c>
      <c r="K249" s="377">
        <v>12</v>
      </c>
      <c r="L249" s="401">
        <v>978.3</v>
      </c>
      <c r="M249" s="231"/>
      <c r="N249" s="425"/>
      <c r="O249" s="245"/>
      <c r="P249" s="227"/>
      <c r="Q249" s="233">
        <v>1</v>
      </c>
      <c r="R249" s="240">
        <v>7500</v>
      </c>
      <c r="S249" s="245">
        <v>10</v>
      </c>
      <c r="T249" s="227">
        <v>750</v>
      </c>
      <c r="U249" s="237"/>
      <c r="V249" s="240"/>
      <c r="W249" s="245"/>
      <c r="X249" s="228"/>
      <c r="Y249" s="250"/>
      <c r="Z249" s="239"/>
      <c r="AA249" s="247"/>
      <c r="AB249" s="226"/>
      <c r="AC249" s="403"/>
    </row>
    <row r="250" spans="1:29" s="218" customFormat="1" x14ac:dyDescent="0.25">
      <c r="A250" s="195"/>
      <c r="B250" s="383" t="s">
        <v>850</v>
      </c>
      <c r="C250" s="384" t="s">
        <v>851</v>
      </c>
      <c r="D250" s="394" t="s">
        <v>731</v>
      </c>
      <c r="E250" s="386">
        <v>1</v>
      </c>
      <c r="F250" s="367">
        <v>4768.32</v>
      </c>
      <c r="G250" s="366">
        <v>6</v>
      </c>
      <c r="H250" s="387">
        <v>794.72</v>
      </c>
      <c r="I250" s="377">
        <v>1</v>
      </c>
      <c r="J250" s="378">
        <v>4768.32</v>
      </c>
      <c r="K250" s="377">
        <v>6</v>
      </c>
      <c r="L250" s="401">
        <v>794.72</v>
      </c>
      <c r="M250" s="231"/>
      <c r="N250" s="425"/>
      <c r="O250" s="245"/>
      <c r="P250" s="227"/>
      <c r="Q250" s="233"/>
      <c r="R250" s="240"/>
      <c r="S250" s="245"/>
      <c r="T250" s="227"/>
      <c r="U250" s="237"/>
      <c r="V250" s="240"/>
      <c r="W250" s="245"/>
      <c r="X250" s="228"/>
      <c r="Y250" s="250"/>
      <c r="Z250" s="239"/>
      <c r="AA250" s="247"/>
      <c r="AB250" s="226"/>
      <c r="AC250" s="403"/>
    </row>
    <row r="251" spans="1:29" s="218" customFormat="1" x14ac:dyDescent="0.25">
      <c r="A251" s="195"/>
      <c r="B251" s="383" t="s">
        <v>633</v>
      </c>
      <c r="C251" s="384" t="s">
        <v>634</v>
      </c>
      <c r="D251" s="394" t="s">
        <v>731</v>
      </c>
      <c r="E251" s="386">
        <v>2</v>
      </c>
      <c r="F251" s="367">
        <v>2868.12</v>
      </c>
      <c r="G251" s="366">
        <v>20</v>
      </c>
      <c r="H251" s="387">
        <v>143.41</v>
      </c>
      <c r="I251" s="377">
        <v>1</v>
      </c>
      <c r="J251" s="378">
        <v>2176</v>
      </c>
      <c r="K251" s="377">
        <v>16</v>
      </c>
      <c r="L251" s="401">
        <v>136</v>
      </c>
      <c r="M251" s="231"/>
      <c r="N251" s="425"/>
      <c r="O251" s="245"/>
      <c r="P251" s="227"/>
      <c r="Q251" s="233">
        <v>1</v>
      </c>
      <c r="R251" s="240">
        <v>692.12</v>
      </c>
      <c r="S251" s="245">
        <v>4</v>
      </c>
      <c r="T251" s="227">
        <v>173.03</v>
      </c>
      <c r="U251" s="237"/>
      <c r="V251" s="240"/>
      <c r="W251" s="245"/>
      <c r="X251" s="228"/>
      <c r="Y251" s="250"/>
      <c r="Z251" s="239"/>
      <c r="AA251" s="247"/>
      <c r="AB251" s="226"/>
      <c r="AC251" s="403"/>
    </row>
    <row r="252" spans="1:29" s="218" customFormat="1" x14ac:dyDescent="0.25">
      <c r="A252" s="195"/>
      <c r="B252" s="383" t="s">
        <v>852</v>
      </c>
      <c r="C252" s="384" t="s">
        <v>853</v>
      </c>
      <c r="D252" s="394" t="s">
        <v>731</v>
      </c>
      <c r="E252" s="386">
        <v>2</v>
      </c>
      <c r="F252" s="367">
        <v>14193.04</v>
      </c>
      <c r="G252" s="366">
        <v>88</v>
      </c>
      <c r="H252" s="387">
        <v>161.28</v>
      </c>
      <c r="I252" s="377">
        <v>1</v>
      </c>
      <c r="J252" s="378">
        <v>11106.44</v>
      </c>
      <c r="K252" s="377">
        <v>68</v>
      </c>
      <c r="L252" s="401">
        <v>163.33000000000001</v>
      </c>
      <c r="M252" s="231">
        <v>1</v>
      </c>
      <c r="N252" s="425">
        <v>3086.6</v>
      </c>
      <c r="O252" s="245">
        <v>20</v>
      </c>
      <c r="P252" s="227">
        <v>154.33000000000001</v>
      </c>
      <c r="Q252" s="233"/>
      <c r="R252" s="240"/>
      <c r="S252" s="245"/>
      <c r="T252" s="227"/>
      <c r="U252" s="237"/>
      <c r="V252" s="240"/>
      <c r="W252" s="245"/>
      <c r="X252" s="228"/>
      <c r="Y252" s="250"/>
      <c r="Z252" s="239"/>
      <c r="AA252" s="247"/>
      <c r="AB252" s="226"/>
      <c r="AC252" s="403"/>
    </row>
    <row r="253" spans="1:29" s="218" customFormat="1" x14ac:dyDescent="0.25">
      <c r="A253" s="195"/>
      <c r="B253" s="383" t="s">
        <v>370</v>
      </c>
      <c r="C253" s="384" t="s">
        <v>371</v>
      </c>
      <c r="D253" s="394" t="s">
        <v>750</v>
      </c>
      <c r="E253" s="386">
        <v>11</v>
      </c>
      <c r="F253" s="367">
        <v>12562.68</v>
      </c>
      <c r="G253" s="366">
        <v>34</v>
      </c>
      <c r="H253" s="387">
        <v>369.49</v>
      </c>
      <c r="I253" s="377"/>
      <c r="J253" s="378"/>
      <c r="K253" s="377"/>
      <c r="L253" s="401"/>
      <c r="M253" s="231">
        <v>2</v>
      </c>
      <c r="N253" s="425">
        <v>766.67000000000007</v>
      </c>
      <c r="O253" s="245">
        <v>2</v>
      </c>
      <c r="P253" s="227">
        <v>383.34</v>
      </c>
      <c r="Q253" s="233">
        <v>5</v>
      </c>
      <c r="R253" s="240">
        <v>8799.98</v>
      </c>
      <c r="S253" s="245">
        <v>25</v>
      </c>
      <c r="T253" s="227">
        <v>352</v>
      </c>
      <c r="U253" s="237">
        <v>4</v>
      </c>
      <c r="V253" s="240">
        <v>2996.03</v>
      </c>
      <c r="W253" s="245">
        <v>7</v>
      </c>
      <c r="X253" s="228">
        <v>428</v>
      </c>
      <c r="Y253" s="250"/>
      <c r="Z253" s="239"/>
      <c r="AA253" s="247"/>
      <c r="AB253" s="226"/>
      <c r="AC253" s="403"/>
    </row>
    <row r="254" spans="1:29" s="218" customFormat="1" x14ac:dyDescent="0.25">
      <c r="A254" s="195"/>
      <c r="B254" s="383" t="s">
        <v>372</v>
      </c>
      <c r="C254" s="384" t="s">
        <v>751</v>
      </c>
      <c r="D254" s="394" t="s">
        <v>731</v>
      </c>
      <c r="E254" s="386">
        <v>1</v>
      </c>
      <c r="F254" s="367">
        <v>3456.61</v>
      </c>
      <c r="G254" s="366">
        <v>17</v>
      </c>
      <c r="H254" s="387">
        <v>203.33</v>
      </c>
      <c r="I254" s="377"/>
      <c r="J254" s="378"/>
      <c r="K254" s="377"/>
      <c r="L254" s="401"/>
      <c r="M254" s="231"/>
      <c r="N254" s="425"/>
      <c r="O254" s="245"/>
      <c r="P254" s="227"/>
      <c r="Q254" s="233"/>
      <c r="R254" s="240"/>
      <c r="S254" s="245"/>
      <c r="T254" s="227"/>
      <c r="U254" s="237">
        <v>1</v>
      </c>
      <c r="V254" s="240">
        <v>3456.61</v>
      </c>
      <c r="W254" s="245">
        <v>17</v>
      </c>
      <c r="X254" s="228">
        <v>203.33</v>
      </c>
      <c r="Y254" s="250"/>
      <c r="Z254" s="239"/>
      <c r="AA254" s="247"/>
      <c r="AB254" s="226"/>
      <c r="AC254" s="403"/>
    </row>
    <row r="255" spans="1:29" s="218" customFormat="1" x14ac:dyDescent="0.25">
      <c r="A255" s="195"/>
      <c r="B255" s="383" t="s">
        <v>52</v>
      </c>
      <c r="C255" s="384" t="s">
        <v>752</v>
      </c>
      <c r="D255" s="394" t="s">
        <v>731</v>
      </c>
      <c r="E255" s="386">
        <v>31</v>
      </c>
      <c r="F255" s="367">
        <v>266363.79000000004</v>
      </c>
      <c r="G255" s="366">
        <v>1532</v>
      </c>
      <c r="H255" s="387">
        <v>173.87</v>
      </c>
      <c r="I255" s="377">
        <v>7</v>
      </c>
      <c r="J255" s="378">
        <v>27368.16</v>
      </c>
      <c r="K255" s="377">
        <v>150</v>
      </c>
      <c r="L255" s="401">
        <v>182.45</v>
      </c>
      <c r="M255" s="231">
        <v>6</v>
      </c>
      <c r="N255" s="425">
        <v>30780.34</v>
      </c>
      <c r="O255" s="245">
        <v>193</v>
      </c>
      <c r="P255" s="227">
        <v>159.47999999999999</v>
      </c>
      <c r="Q255" s="233">
        <v>10</v>
      </c>
      <c r="R255" s="240">
        <v>114959.29999999999</v>
      </c>
      <c r="S255" s="245">
        <v>720</v>
      </c>
      <c r="T255" s="227">
        <v>159.66999999999999</v>
      </c>
      <c r="U255" s="237">
        <v>8</v>
      </c>
      <c r="V255" s="240">
        <v>93255.989999999991</v>
      </c>
      <c r="W255" s="245">
        <v>469</v>
      </c>
      <c r="X255" s="228">
        <v>198.84</v>
      </c>
      <c r="Y255" s="250"/>
      <c r="Z255" s="239"/>
      <c r="AA255" s="247"/>
      <c r="AB255" s="226"/>
      <c r="AC255" s="403"/>
    </row>
    <row r="256" spans="1:29" s="218" customFormat="1" x14ac:dyDescent="0.25">
      <c r="A256" s="195"/>
      <c r="B256" s="383" t="s">
        <v>884</v>
      </c>
      <c r="C256" s="384" t="s">
        <v>885</v>
      </c>
      <c r="D256" s="394" t="s">
        <v>662</v>
      </c>
      <c r="E256" s="386">
        <v>1</v>
      </c>
      <c r="F256" s="367">
        <v>2069.2800000000002</v>
      </c>
      <c r="G256" s="366">
        <v>16</v>
      </c>
      <c r="H256" s="387">
        <v>129.33000000000001</v>
      </c>
      <c r="I256" s="377"/>
      <c r="J256" s="378"/>
      <c r="K256" s="377"/>
      <c r="L256" s="401"/>
      <c r="M256" s="231">
        <v>1</v>
      </c>
      <c r="N256" s="425">
        <v>2069.2800000000002</v>
      </c>
      <c r="O256" s="245">
        <v>16</v>
      </c>
      <c r="P256" s="227">
        <v>129.33000000000001</v>
      </c>
      <c r="Q256" s="233"/>
      <c r="R256" s="240"/>
      <c r="S256" s="245"/>
      <c r="T256" s="227"/>
      <c r="U256" s="237"/>
      <c r="V256" s="240"/>
      <c r="W256" s="245"/>
      <c r="X256" s="228"/>
      <c r="Y256" s="250"/>
      <c r="Z256" s="239"/>
      <c r="AA256" s="247"/>
      <c r="AB256" s="226"/>
      <c r="AC256" s="403"/>
    </row>
    <row r="257" spans="1:29" s="218" customFormat="1" x14ac:dyDescent="0.25">
      <c r="A257" s="195"/>
      <c r="B257" s="383" t="s">
        <v>69</v>
      </c>
      <c r="C257" s="384" t="s">
        <v>68</v>
      </c>
      <c r="D257" s="394" t="s">
        <v>662</v>
      </c>
      <c r="E257" s="386">
        <v>28</v>
      </c>
      <c r="F257" s="367">
        <v>1754418.7300000002</v>
      </c>
      <c r="G257" s="366">
        <v>17317.199999999997</v>
      </c>
      <c r="H257" s="387">
        <v>101.31</v>
      </c>
      <c r="I257" s="377">
        <v>6</v>
      </c>
      <c r="J257" s="378">
        <v>345070.76999999996</v>
      </c>
      <c r="K257" s="377">
        <v>3370</v>
      </c>
      <c r="L257" s="401">
        <v>102.39</v>
      </c>
      <c r="M257" s="231">
        <v>5</v>
      </c>
      <c r="N257" s="425">
        <v>158689.5</v>
      </c>
      <c r="O257" s="245">
        <v>1500</v>
      </c>
      <c r="P257" s="227">
        <v>105.79</v>
      </c>
      <c r="Q257" s="233">
        <v>8</v>
      </c>
      <c r="R257" s="240">
        <v>443236.14</v>
      </c>
      <c r="S257" s="245">
        <v>4460.8999999999996</v>
      </c>
      <c r="T257" s="227">
        <v>99.36</v>
      </c>
      <c r="U257" s="237">
        <v>9</v>
      </c>
      <c r="V257" s="240">
        <v>807422.32000000007</v>
      </c>
      <c r="W257" s="245">
        <v>7986.2999999999993</v>
      </c>
      <c r="X257" s="228">
        <v>101.1</v>
      </c>
      <c r="Y257" s="250"/>
      <c r="Z257" s="239"/>
      <c r="AA257" s="247"/>
      <c r="AB257" s="226"/>
      <c r="AC257" s="403"/>
    </row>
    <row r="258" spans="1:29" s="218" customFormat="1" x14ac:dyDescent="0.25">
      <c r="A258" s="195"/>
      <c r="B258" s="383" t="s">
        <v>753</v>
      </c>
      <c r="C258" s="384" t="s">
        <v>754</v>
      </c>
      <c r="D258" s="394" t="s">
        <v>662</v>
      </c>
      <c r="E258" s="386">
        <v>3</v>
      </c>
      <c r="F258" s="367">
        <v>145204.83000000002</v>
      </c>
      <c r="G258" s="366">
        <v>512.79999999999995</v>
      </c>
      <c r="H258" s="387">
        <v>283.16000000000003</v>
      </c>
      <c r="I258" s="377">
        <v>1</v>
      </c>
      <c r="J258" s="378">
        <v>97030</v>
      </c>
      <c r="K258" s="377">
        <v>310</v>
      </c>
      <c r="L258" s="401">
        <v>313</v>
      </c>
      <c r="M258" s="231">
        <v>1</v>
      </c>
      <c r="N258" s="425">
        <v>7773.26</v>
      </c>
      <c r="O258" s="245">
        <v>22</v>
      </c>
      <c r="P258" s="227">
        <v>353.33</v>
      </c>
      <c r="Q258" s="233"/>
      <c r="R258" s="240"/>
      <c r="S258" s="245"/>
      <c r="T258" s="227"/>
      <c r="U258" s="237">
        <v>1</v>
      </c>
      <c r="V258" s="240">
        <v>40401.57</v>
      </c>
      <c r="W258" s="245">
        <v>180.8</v>
      </c>
      <c r="X258" s="228">
        <v>223.46</v>
      </c>
      <c r="Y258" s="250"/>
      <c r="Z258" s="239"/>
      <c r="AA258" s="247"/>
      <c r="AB258" s="226"/>
      <c r="AC258" s="403"/>
    </row>
    <row r="259" spans="1:29" s="218" customFormat="1" x14ac:dyDescent="0.25">
      <c r="A259" s="195"/>
      <c r="B259" s="383" t="s">
        <v>755</v>
      </c>
      <c r="C259" s="384" t="s">
        <v>756</v>
      </c>
      <c r="D259" s="394" t="s">
        <v>605</v>
      </c>
      <c r="E259" s="386">
        <v>30</v>
      </c>
      <c r="F259" s="367">
        <v>968738.09000000008</v>
      </c>
      <c r="G259" s="366">
        <v>232</v>
      </c>
      <c r="H259" s="387">
        <v>4175.6000000000004</v>
      </c>
      <c r="I259" s="377">
        <v>8</v>
      </c>
      <c r="J259" s="378">
        <v>262494.95999999996</v>
      </c>
      <c r="K259" s="377">
        <v>61</v>
      </c>
      <c r="L259" s="401">
        <v>4303.2</v>
      </c>
      <c r="M259" s="231">
        <v>7</v>
      </c>
      <c r="N259" s="425">
        <v>117413.61000000002</v>
      </c>
      <c r="O259" s="245">
        <v>28</v>
      </c>
      <c r="P259" s="227">
        <v>4193.34</v>
      </c>
      <c r="Q259" s="233">
        <v>7</v>
      </c>
      <c r="R259" s="240">
        <v>327814.42000000004</v>
      </c>
      <c r="S259" s="245">
        <v>85</v>
      </c>
      <c r="T259" s="227">
        <v>3856.64</v>
      </c>
      <c r="U259" s="237">
        <v>8</v>
      </c>
      <c r="V259" s="240">
        <v>261015.1</v>
      </c>
      <c r="W259" s="245">
        <v>58</v>
      </c>
      <c r="X259" s="228">
        <v>4500.26</v>
      </c>
      <c r="Y259" s="250"/>
      <c r="Z259" s="239"/>
      <c r="AA259" s="247"/>
      <c r="AB259" s="226"/>
      <c r="AC259" s="403"/>
    </row>
    <row r="260" spans="1:29" s="218" customFormat="1" x14ac:dyDescent="0.25">
      <c r="A260" s="195"/>
      <c r="B260" s="383" t="s">
        <v>375</v>
      </c>
      <c r="C260" s="384" t="s">
        <v>376</v>
      </c>
      <c r="D260" s="394" t="s">
        <v>662</v>
      </c>
      <c r="E260" s="386">
        <v>2</v>
      </c>
      <c r="F260" s="367">
        <v>259564.5</v>
      </c>
      <c r="G260" s="366">
        <v>5050</v>
      </c>
      <c r="H260" s="387">
        <v>51.4</v>
      </c>
      <c r="I260" s="377"/>
      <c r="J260" s="378"/>
      <c r="K260" s="377"/>
      <c r="L260" s="401"/>
      <c r="M260" s="231"/>
      <c r="N260" s="425"/>
      <c r="O260" s="245"/>
      <c r="P260" s="227"/>
      <c r="Q260" s="233">
        <v>2</v>
      </c>
      <c r="R260" s="240">
        <v>259564.5</v>
      </c>
      <c r="S260" s="245">
        <v>5050</v>
      </c>
      <c r="T260" s="227">
        <v>51.4</v>
      </c>
      <c r="U260" s="237"/>
      <c r="V260" s="240"/>
      <c r="W260" s="245"/>
      <c r="X260" s="228"/>
      <c r="Y260" s="250"/>
      <c r="Z260" s="239"/>
      <c r="AA260" s="247"/>
      <c r="AB260" s="226"/>
      <c r="AC260" s="403"/>
    </row>
    <row r="261" spans="1:29" s="218" customFormat="1" x14ac:dyDescent="0.25">
      <c r="A261" s="195"/>
      <c r="B261" s="383" t="s">
        <v>377</v>
      </c>
      <c r="C261" s="384" t="s">
        <v>378</v>
      </c>
      <c r="D261" s="394" t="s">
        <v>662</v>
      </c>
      <c r="E261" s="386">
        <v>5</v>
      </c>
      <c r="F261" s="367">
        <v>67134.100000000006</v>
      </c>
      <c r="G261" s="366">
        <v>725</v>
      </c>
      <c r="H261" s="387">
        <v>92.6</v>
      </c>
      <c r="I261" s="377">
        <v>1</v>
      </c>
      <c r="J261" s="378">
        <v>25585</v>
      </c>
      <c r="K261" s="377">
        <v>215</v>
      </c>
      <c r="L261" s="401">
        <v>119</v>
      </c>
      <c r="M261" s="231"/>
      <c r="N261" s="425"/>
      <c r="O261" s="245"/>
      <c r="P261" s="227"/>
      <c r="Q261" s="233">
        <v>3</v>
      </c>
      <c r="R261" s="240">
        <v>17849.099999999999</v>
      </c>
      <c r="S261" s="245">
        <v>210</v>
      </c>
      <c r="T261" s="227">
        <v>85</v>
      </c>
      <c r="U261" s="237"/>
      <c r="V261" s="240"/>
      <c r="W261" s="245"/>
      <c r="X261" s="228"/>
      <c r="Y261" s="250">
        <v>1</v>
      </c>
      <c r="Z261" s="239">
        <v>23700</v>
      </c>
      <c r="AA261" s="247">
        <v>300</v>
      </c>
      <c r="AB261" s="226">
        <v>79</v>
      </c>
      <c r="AC261" s="403"/>
    </row>
    <row r="262" spans="1:29" s="218" customFormat="1" x14ac:dyDescent="0.25">
      <c r="A262" s="195"/>
      <c r="B262" s="383" t="s">
        <v>379</v>
      </c>
      <c r="C262" s="384" t="s">
        <v>380</v>
      </c>
      <c r="D262" s="394" t="s">
        <v>731</v>
      </c>
      <c r="E262" s="386">
        <v>1</v>
      </c>
      <c r="F262" s="367">
        <v>8140.2</v>
      </c>
      <c r="G262" s="366">
        <v>60</v>
      </c>
      <c r="H262" s="387">
        <v>135.66999999999999</v>
      </c>
      <c r="I262" s="377">
        <v>1</v>
      </c>
      <c r="J262" s="378">
        <v>8140.2</v>
      </c>
      <c r="K262" s="377">
        <v>60</v>
      </c>
      <c r="L262" s="401">
        <v>135.66999999999999</v>
      </c>
      <c r="M262" s="231"/>
      <c r="N262" s="425"/>
      <c r="O262" s="245"/>
      <c r="P262" s="227"/>
      <c r="Q262" s="233"/>
      <c r="R262" s="240"/>
      <c r="S262" s="245"/>
      <c r="T262" s="227"/>
      <c r="U262" s="237"/>
      <c r="V262" s="240"/>
      <c r="W262" s="245"/>
      <c r="X262" s="228"/>
      <c r="Y262" s="250"/>
      <c r="Z262" s="239"/>
      <c r="AA262" s="247"/>
      <c r="AB262" s="226"/>
      <c r="AC262" s="403"/>
    </row>
    <row r="263" spans="1:29" s="218" customFormat="1" x14ac:dyDescent="0.25">
      <c r="A263" s="195"/>
      <c r="B263" s="383" t="s">
        <v>67</v>
      </c>
      <c r="C263" s="384" t="s">
        <v>66</v>
      </c>
      <c r="D263" s="394" t="s">
        <v>662</v>
      </c>
      <c r="E263" s="386">
        <v>32</v>
      </c>
      <c r="F263" s="367">
        <v>512981.85</v>
      </c>
      <c r="G263" s="366">
        <v>32853.300000000003</v>
      </c>
      <c r="H263" s="387">
        <v>15.61</v>
      </c>
      <c r="I263" s="377">
        <v>8</v>
      </c>
      <c r="J263" s="378">
        <v>174786.92</v>
      </c>
      <c r="K263" s="377">
        <v>11614</v>
      </c>
      <c r="L263" s="401">
        <v>15.05</v>
      </c>
      <c r="M263" s="231">
        <v>6</v>
      </c>
      <c r="N263" s="425">
        <v>77713.77</v>
      </c>
      <c r="O263" s="245">
        <v>3175</v>
      </c>
      <c r="P263" s="227">
        <v>24.48</v>
      </c>
      <c r="Q263" s="233">
        <v>10</v>
      </c>
      <c r="R263" s="240">
        <v>137202.13999999998</v>
      </c>
      <c r="S263" s="245">
        <v>7368.3</v>
      </c>
      <c r="T263" s="227">
        <v>18.62</v>
      </c>
      <c r="U263" s="237">
        <v>8</v>
      </c>
      <c r="V263" s="240">
        <v>123279.02</v>
      </c>
      <c r="W263" s="245">
        <v>10696</v>
      </c>
      <c r="X263" s="228">
        <v>11.53</v>
      </c>
      <c r="Y263" s="250"/>
      <c r="Z263" s="239"/>
      <c r="AA263" s="247"/>
      <c r="AB263" s="226"/>
      <c r="AC263" s="403"/>
    </row>
    <row r="264" spans="1:29" s="218" customFormat="1" x14ac:dyDescent="0.25">
      <c r="A264" s="195"/>
      <c r="B264" s="383" t="s">
        <v>70</v>
      </c>
      <c r="C264" s="384" t="s">
        <v>759</v>
      </c>
      <c r="D264" s="394" t="s">
        <v>731</v>
      </c>
      <c r="E264" s="386">
        <v>43</v>
      </c>
      <c r="F264" s="367">
        <v>587770.94999999984</v>
      </c>
      <c r="G264" s="366">
        <v>8967</v>
      </c>
      <c r="H264" s="387">
        <v>65.55</v>
      </c>
      <c r="I264" s="377">
        <v>11</v>
      </c>
      <c r="J264" s="378">
        <v>111521.67999999998</v>
      </c>
      <c r="K264" s="377">
        <v>1631</v>
      </c>
      <c r="L264" s="401">
        <v>68.38</v>
      </c>
      <c r="M264" s="231">
        <v>8</v>
      </c>
      <c r="N264" s="425">
        <v>120511.71</v>
      </c>
      <c r="O264" s="245">
        <v>1654</v>
      </c>
      <c r="P264" s="227">
        <v>72.86</v>
      </c>
      <c r="Q264" s="233">
        <v>11</v>
      </c>
      <c r="R264" s="240">
        <v>212830.91</v>
      </c>
      <c r="S264" s="245">
        <v>3484</v>
      </c>
      <c r="T264" s="227">
        <v>61.09</v>
      </c>
      <c r="U264" s="237">
        <v>11</v>
      </c>
      <c r="V264" s="240">
        <v>124410.23000000001</v>
      </c>
      <c r="W264" s="245">
        <v>1992</v>
      </c>
      <c r="X264" s="228">
        <v>62.45</v>
      </c>
      <c r="Y264" s="250">
        <v>2</v>
      </c>
      <c r="Z264" s="239">
        <v>18496.419999999998</v>
      </c>
      <c r="AA264" s="247">
        <v>206</v>
      </c>
      <c r="AB264" s="226">
        <v>89.79</v>
      </c>
      <c r="AC264" s="403"/>
    </row>
    <row r="265" spans="1:29" s="218" customFormat="1" x14ac:dyDescent="0.25">
      <c r="A265" s="195"/>
      <c r="B265" s="383" t="s">
        <v>72</v>
      </c>
      <c r="C265" s="384" t="s">
        <v>71</v>
      </c>
      <c r="D265" s="394" t="s">
        <v>662</v>
      </c>
      <c r="E265" s="386">
        <v>19</v>
      </c>
      <c r="F265" s="367">
        <v>985840.55</v>
      </c>
      <c r="G265" s="366">
        <v>46795</v>
      </c>
      <c r="H265" s="387">
        <v>21.07</v>
      </c>
      <c r="I265" s="377">
        <v>3</v>
      </c>
      <c r="J265" s="378">
        <v>228887.5</v>
      </c>
      <c r="K265" s="377">
        <v>11150</v>
      </c>
      <c r="L265" s="401">
        <v>20.53</v>
      </c>
      <c r="M265" s="231">
        <v>4</v>
      </c>
      <c r="N265" s="425">
        <v>216250.4</v>
      </c>
      <c r="O265" s="245">
        <v>8125</v>
      </c>
      <c r="P265" s="227">
        <v>26.62</v>
      </c>
      <c r="Q265" s="233">
        <v>9</v>
      </c>
      <c r="R265" s="240">
        <v>339534.45</v>
      </c>
      <c r="S265" s="245">
        <v>18950</v>
      </c>
      <c r="T265" s="227">
        <v>17.920000000000002</v>
      </c>
      <c r="U265" s="237">
        <v>3</v>
      </c>
      <c r="V265" s="240">
        <v>201168.19999999998</v>
      </c>
      <c r="W265" s="245">
        <v>8570</v>
      </c>
      <c r="X265" s="228">
        <v>23.47</v>
      </c>
      <c r="Y265" s="250"/>
      <c r="Z265" s="239"/>
      <c r="AA265" s="247"/>
      <c r="AB265" s="226"/>
      <c r="AC265" s="403"/>
    </row>
    <row r="266" spans="1:29" s="218" customFormat="1" x14ac:dyDescent="0.25">
      <c r="A266" s="195"/>
      <c r="B266" s="383" t="s">
        <v>76</v>
      </c>
      <c r="C266" s="384" t="s">
        <v>75</v>
      </c>
      <c r="D266" s="394" t="s">
        <v>662</v>
      </c>
      <c r="E266" s="386">
        <v>20</v>
      </c>
      <c r="F266" s="367">
        <v>931362.50000000012</v>
      </c>
      <c r="G266" s="366">
        <v>76890</v>
      </c>
      <c r="H266" s="387">
        <v>12.11</v>
      </c>
      <c r="I266" s="377">
        <v>3</v>
      </c>
      <c r="J266" s="378">
        <v>300773.90000000002</v>
      </c>
      <c r="K266" s="377">
        <v>19130</v>
      </c>
      <c r="L266" s="401">
        <v>15.72</v>
      </c>
      <c r="M266" s="231">
        <v>5</v>
      </c>
      <c r="N266" s="425">
        <v>118375.5</v>
      </c>
      <c r="O266" s="245">
        <v>10580</v>
      </c>
      <c r="P266" s="227">
        <v>11.19</v>
      </c>
      <c r="Q266" s="233">
        <v>9</v>
      </c>
      <c r="R266" s="240">
        <v>262137.4</v>
      </c>
      <c r="S266" s="245">
        <v>37015</v>
      </c>
      <c r="T266" s="227">
        <v>7.08</v>
      </c>
      <c r="U266" s="237">
        <v>3</v>
      </c>
      <c r="V266" s="240">
        <v>250075.7</v>
      </c>
      <c r="W266" s="245">
        <v>10165</v>
      </c>
      <c r="X266" s="228">
        <v>24.6</v>
      </c>
      <c r="Y266" s="250"/>
      <c r="Z266" s="239"/>
      <c r="AA266" s="247"/>
      <c r="AB266" s="226"/>
      <c r="AC266" s="403"/>
    </row>
    <row r="267" spans="1:29" s="218" customFormat="1" x14ac:dyDescent="0.25">
      <c r="A267" s="195"/>
      <c r="B267" s="383" t="s">
        <v>381</v>
      </c>
      <c r="C267" s="384" t="s">
        <v>382</v>
      </c>
      <c r="D267" s="394" t="s">
        <v>605</v>
      </c>
      <c r="E267" s="386">
        <v>4</v>
      </c>
      <c r="F267" s="367">
        <v>79578.83</v>
      </c>
      <c r="G267" s="366">
        <v>46</v>
      </c>
      <c r="H267" s="387">
        <v>1729.97</v>
      </c>
      <c r="I267" s="377">
        <v>2</v>
      </c>
      <c r="J267" s="378">
        <v>77403.5</v>
      </c>
      <c r="K267" s="377">
        <v>43</v>
      </c>
      <c r="L267" s="401">
        <v>1800.08</v>
      </c>
      <c r="M267" s="231"/>
      <c r="N267" s="425"/>
      <c r="O267" s="245"/>
      <c r="P267" s="227"/>
      <c r="Q267" s="233">
        <v>2</v>
      </c>
      <c r="R267" s="240">
        <v>2175.33</v>
      </c>
      <c r="S267" s="245">
        <v>3</v>
      </c>
      <c r="T267" s="227">
        <v>725.11</v>
      </c>
      <c r="U267" s="237"/>
      <c r="V267" s="240"/>
      <c r="W267" s="245"/>
      <c r="X267" s="228"/>
      <c r="Y267" s="250"/>
      <c r="Z267" s="239"/>
      <c r="AA267" s="247"/>
      <c r="AB267" s="226"/>
      <c r="AC267" s="403"/>
    </row>
    <row r="268" spans="1:29" s="218" customFormat="1" x14ac:dyDescent="0.25">
      <c r="A268" s="195"/>
      <c r="B268" s="383" t="s">
        <v>383</v>
      </c>
      <c r="C268" s="384" t="s">
        <v>624</v>
      </c>
      <c r="D268" s="394" t="s">
        <v>605</v>
      </c>
      <c r="E268" s="386">
        <v>3</v>
      </c>
      <c r="F268" s="367">
        <v>53108.15</v>
      </c>
      <c r="G268" s="366">
        <v>82</v>
      </c>
      <c r="H268" s="387">
        <v>647.66</v>
      </c>
      <c r="I268" s="377"/>
      <c r="J268" s="378"/>
      <c r="K268" s="377"/>
      <c r="L268" s="401"/>
      <c r="M268" s="231">
        <v>1</v>
      </c>
      <c r="N268" s="425">
        <v>47195.07</v>
      </c>
      <c r="O268" s="245">
        <v>39</v>
      </c>
      <c r="P268" s="227">
        <v>1210.1300000000001</v>
      </c>
      <c r="Q268" s="233">
        <v>2</v>
      </c>
      <c r="R268" s="240">
        <v>5913.08</v>
      </c>
      <c r="S268" s="245">
        <v>43</v>
      </c>
      <c r="T268" s="227">
        <v>137.51</v>
      </c>
      <c r="U268" s="237"/>
      <c r="V268" s="240"/>
      <c r="W268" s="245"/>
      <c r="X268" s="228"/>
      <c r="Y268" s="250"/>
      <c r="Z268" s="239"/>
      <c r="AA268" s="247"/>
      <c r="AB268" s="226"/>
      <c r="AC268" s="403"/>
    </row>
    <row r="269" spans="1:29" s="218" customFormat="1" x14ac:dyDescent="0.25">
      <c r="A269" s="195"/>
      <c r="B269" s="383" t="s">
        <v>384</v>
      </c>
      <c r="C269" s="384" t="s">
        <v>760</v>
      </c>
      <c r="D269" s="394" t="s">
        <v>605</v>
      </c>
      <c r="E269" s="386">
        <v>9</v>
      </c>
      <c r="F269" s="367">
        <v>718097.76</v>
      </c>
      <c r="G269" s="366">
        <v>323</v>
      </c>
      <c r="H269" s="387">
        <v>2223.21</v>
      </c>
      <c r="I269" s="377">
        <v>3</v>
      </c>
      <c r="J269" s="378">
        <v>358597.68</v>
      </c>
      <c r="K269" s="377">
        <v>151</v>
      </c>
      <c r="L269" s="401">
        <v>2374.8200000000002</v>
      </c>
      <c r="M269" s="231">
        <v>2</v>
      </c>
      <c r="N269" s="425">
        <v>28281.65</v>
      </c>
      <c r="O269" s="245">
        <v>7</v>
      </c>
      <c r="P269" s="227">
        <v>4040.24</v>
      </c>
      <c r="Q269" s="233">
        <v>3</v>
      </c>
      <c r="R269" s="240">
        <v>323550.91000000003</v>
      </c>
      <c r="S269" s="245">
        <v>163</v>
      </c>
      <c r="T269" s="227">
        <v>1984.97</v>
      </c>
      <c r="U269" s="237">
        <v>1</v>
      </c>
      <c r="V269" s="240">
        <v>7667.52</v>
      </c>
      <c r="W269" s="245">
        <v>2</v>
      </c>
      <c r="X269" s="228">
        <v>3833.76</v>
      </c>
      <c r="Y269" s="250"/>
      <c r="Z269" s="239"/>
      <c r="AA269" s="247"/>
      <c r="AB269" s="226"/>
      <c r="AC269" s="403"/>
    </row>
    <row r="270" spans="1:29" s="218" customFormat="1" x14ac:dyDescent="0.25">
      <c r="A270" s="195"/>
      <c r="B270" s="383" t="s">
        <v>761</v>
      </c>
      <c r="C270" s="384" t="s">
        <v>762</v>
      </c>
      <c r="D270" s="394" t="s">
        <v>605</v>
      </c>
      <c r="E270" s="386">
        <v>10</v>
      </c>
      <c r="F270" s="367">
        <v>765950.46000000008</v>
      </c>
      <c r="G270" s="366">
        <v>283</v>
      </c>
      <c r="H270" s="387">
        <v>2706.54</v>
      </c>
      <c r="I270" s="377"/>
      <c r="J270" s="378"/>
      <c r="K270" s="377"/>
      <c r="L270" s="401"/>
      <c r="M270" s="231">
        <v>3</v>
      </c>
      <c r="N270" s="425">
        <v>258925.80000000002</v>
      </c>
      <c r="O270" s="245">
        <v>115</v>
      </c>
      <c r="P270" s="227">
        <v>2251.5300000000002</v>
      </c>
      <c r="Q270" s="233">
        <v>6</v>
      </c>
      <c r="R270" s="240">
        <v>442431.75</v>
      </c>
      <c r="S270" s="245">
        <v>141</v>
      </c>
      <c r="T270" s="227">
        <v>3137.81</v>
      </c>
      <c r="U270" s="237">
        <v>1</v>
      </c>
      <c r="V270" s="240">
        <v>64592.91</v>
      </c>
      <c r="W270" s="245">
        <v>27</v>
      </c>
      <c r="X270" s="228">
        <v>2392.33</v>
      </c>
      <c r="Y270" s="250"/>
      <c r="Z270" s="239"/>
      <c r="AA270" s="247"/>
      <c r="AB270" s="226"/>
      <c r="AC270" s="403"/>
    </row>
    <row r="271" spans="1:29" s="218" customFormat="1" x14ac:dyDescent="0.25">
      <c r="A271" s="195"/>
      <c r="B271" s="383" t="s">
        <v>385</v>
      </c>
      <c r="C271" s="384" t="s">
        <v>386</v>
      </c>
      <c r="D271" s="394" t="s">
        <v>605</v>
      </c>
      <c r="E271" s="386">
        <v>19</v>
      </c>
      <c r="F271" s="367">
        <v>2475315.8800000004</v>
      </c>
      <c r="G271" s="366">
        <v>718</v>
      </c>
      <c r="H271" s="387">
        <v>3447.52</v>
      </c>
      <c r="I271" s="377">
        <v>3</v>
      </c>
      <c r="J271" s="378">
        <v>514068.76</v>
      </c>
      <c r="K271" s="377">
        <v>112</v>
      </c>
      <c r="L271" s="401">
        <v>4589.8999999999996</v>
      </c>
      <c r="M271" s="231">
        <v>4</v>
      </c>
      <c r="N271" s="425">
        <v>381520.33999999997</v>
      </c>
      <c r="O271" s="245">
        <v>122</v>
      </c>
      <c r="P271" s="227">
        <v>3127.22</v>
      </c>
      <c r="Q271" s="233">
        <v>9</v>
      </c>
      <c r="R271" s="240">
        <v>951109.99</v>
      </c>
      <c r="S271" s="245">
        <v>323</v>
      </c>
      <c r="T271" s="227">
        <v>2944.61</v>
      </c>
      <c r="U271" s="237">
        <v>3</v>
      </c>
      <c r="V271" s="240">
        <v>628616.79</v>
      </c>
      <c r="W271" s="245">
        <v>161</v>
      </c>
      <c r="X271" s="228">
        <v>3904.45</v>
      </c>
      <c r="Y271" s="250"/>
      <c r="Z271" s="239"/>
      <c r="AA271" s="247"/>
      <c r="AB271" s="226"/>
      <c r="AC271" s="403"/>
    </row>
    <row r="272" spans="1:29" s="218" customFormat="1" x14ac:dyDescent="0.25">
      <c r="A272" s="195"/>
      <c r="B272" s="383" t="s">
        <v>78</v>
      </c>
      <c r="C272" s="384" t="s">
        <v>77</v>
      </c>
      <c r="D272" s="394" t="s">
        <v>763</v>
      </c>
      <c r="E272" s="386">
        <v>3</v>
      </c>
      <c r="F272" s="367">
        <v>103273.53</v>
      </c>
      <c r="G272" s="366">
        <v>42</v>
      </c>
      <c r="H272" s="387">
        <v>2458.89</v>
      </c>
      <c r="I272" s="377">
        <v>1</v>
      </c>
      <c r="J272" s="378">
        <v>101440.86</v>
      </c>
      <c r="K272" s="377">
        <v>39</v>
      </c>
      <c r="L272" s="401">
        <v>2601.0500000000002</v>
      </c>
      <c r="M272" s="231"/>
      <c r="N272" s="425"/>
      <c r="O272" s="245"/>
      <c r="P272" s="227"/>
      <c r="Q272" s="233">
        <v>2</v>
      </c>
      <c r="R272" s="240">
        <v>1832.67</v>
      </c>
      <c r="S272" s="245">
        <v>3</v>
      </c>
      <c r="T272" s="227">
        <v>610.89</v>
      </c>
      <c r="U272" s="237"/>
      <c r="V272" s="240"/>
      <c r="W272" s="245"/>
      <c r="X272" s="228"/>
      <c r="Y272" s="250"/>
      <c r="Z272" s="239"/>
      <c r="AA272" s="247"/>
      <c r="AB272" s="226"/>
      <c r="AC272" s="403"/>
    </row>
    <row r="273" spans="1:29" s="218" customFormat="1" x14ac:dyDescent="0.25">
      <c r="A273" s="195"/>
      <c r="B273" s="383" t="s">
        <v>387</v>
      </c>
      <c r="C273" s="384" t="s">
        <v>388</v>
      </c>
      <c r="D273" s="394" t="s">
        <v>605</v>
      </c>
      <c r="E273" s="386">
        <v>16</v>
      </c>
      <c r="F273" s="367">
        <v>731813.43999999983</v>
      </c>
      <c r="G273" s="366">
        <v>71</v>
      </c>
      <c r="H273" s="387">
        <v>10307.23</v>
      </c>
      <c r="I273" s="377">
        <v>2</v>
      </c>
      <c r="J273" s="378">
        <v>42715.479999999996</v>
      </c>
      <c r="K273" s="377">
        <v>4</v>
      </c>
      <c r="L273" s="401">
        <v>10678.87</v>
      </c>
      <c r="M273" s="231">
        <v>3</v>
      </c>
      <c r="N273" s="425">
        <v>347510.51999999996</v>
      </c>
      <c r="O273" s="245">
        <v>34</v>
      </c>
      <c r="P273" s="227">
        <v>10220.9</v>
      </c>
      <c r="Q273" s="233">
        <v>9</v>
      </c>
      <c r="R273" s="240">
        <v>300095.70999999996</v>
      </c>
      <c r="S273" s="245">
        <v>30</v>
      </c>
      <c r="T273" s="227">
        <v>10003.19</v>
      </c>
      <c r="U273" s="237">
        <v>2</v>
      </c>
      <c r="V273" s="240">
        <v>41491.729999999996</v>
      </c>
      <c r="W273" s="245">
        <v>3</v>
      </c>
      <c r="X273" s="228">
        <v>13830.58</v>
      </c>
      <c r="Y273" s="250"/>
      <c r="Z273" s="239"/>
      <c r="AA273" s="247"/>
      <c r="AB273" s="226"/>
      <c r="AC273" s="403"/>
    </row>
    <row r="274" spans="1:29" s="218" customFormat="1" x14ac:dyDescent="0.25">
      <c r="A274" s="195"/>
      <c r="B274" s="383" t="s">
        <v>810</v>
      </c>
      <c r="C274" s="384" t="s">
        <v>811</v>
      </c>
      <c r="D274" s="394" t="s">
        <v>724</v>
      </c>
      <c r="E274" s="386">
        <v>10</v>
      </c>
      <c r="F274" s="367">
        <v>78355.600000000006</v>
      </c>
      <c r="G274" s="366">
        <v>42</v>
      </c>
      <c r="H274" s="387">
        <v>1865.61</v>
      </c>
      <c r="I274" s="377">
        <v>1</v>
      </c>
      <c r="J274" s="378">
        <v>5400</v>
      </c>
      <c r="K274" s="377">
        <v>2</v>
      </c>
      <c r="L274" s="401">
        <v>2700</v>
      </c>
      <c r="M274" s="231">
        <v>2</v>
      </c>
      <c r="N274" s="425">
        <v>12941.99</v>
      </c>
      <c r="O274" s="245">
        <v>7</v>
      </c>
      <c r="P274" s="227">
        <v>1848.86</v>
      </c>
      <c r="Q274" s="233">
        <v>4</v>
      </c>
      <c r="R274" s="240">
        <v>33097.730000000003</v>
      </c>
      <c r="S274" s="245">
        <v>19</v>
      </c>
      <c r="T274" s="227">
        <v>1741.99</v>
      </c>
      <c r="U274" s="237">
        <v>3</v>
      </c>
      <c r="V274" s="240">
        <v>26915.88</v>
      </c>
      <c r="W274" s="245">
        <v>14</v>
      </c>
      <c r="X274" s="228">
        <v>1922.56</v>
      </c>
      <c r="Y274" s="250"/>
      <c r="Z274" s="239"/>
      <c r="AA274" s="247"/>
      <c r="AB274" s="226"/>
      <c r="AC274" s="403"/>
    </row>
    <row r="275" spans="1:29" s="218" customFormat="1" x14ac:dyDescent="0.25">
      <c r="A275" s="195"/>
      <c r="B275" s="383" t="s">
        <v>389</v>
      </c>
      <c r="C275" s="384" t="s">
        <v>812</v>
      </c>
      <c r="D275" s="394" t="s">
        <v>657</v>
      </c>
      <c r="E275" s="386">
        <v>3</v>
      </c>
      <c r="F275" s="367">
        <v>156668.1</v>
      </c>
      <c r="G275" s="366">
        <v>3830</v>
      </c>
      <c r="H275" s="387">
        <v>40.909999999999997</v>
      </c>
      <c r="I275" s="377">
        <v>2</v>
      </c>
      <c r="J275" s="378">
        <v>148536.1</v>
      </c>
      <c r="K275" s="377">
        <v>3430</v>
      </c>
      <c r="L275" s="401">
        <v>43.3</v>
      </c>
      <c r="M275" s="231"/>
      <c r="N275" s="425"/>
      <c r="O275" s="245"/>
      <c r="P275" s="227"/>
      <c r="Q275" s="233"/>
      <c r="R275" s="240"/>
      <c r="S275" s="245"/>
      <c r="T275" s="227"/>
      <c r="U275" s="237">
        <v>1</v>
      </c>
      <c r="V275" s="240">
        <v>8132</v>
      </c>
      <c r="W275" s="245">
        <v>400</v>
      </c>
      <c r="X275" s="228">
        <v>20.329999999999998</v>
      </c>
      <c r="Y275" s="250"/>
      <c r="Z275" s="239"/>
      <c r="AA275" s="247"/>
      <c r="AB275" s="226"/>
      <c r="AC275" s="403"/>
    </row>
    <row r="276" spans="1:29" s="218" customFormat="1" x14ac:dyDescent="0.25">
      <c r="A276" s="195"/>
      <c r="B276" s="383" t="s">
        <v>390</v>
      </c>
      <c r="C276" s="384" t="s">
        <v>813</v>
      </c>
      <c r="D276" s="394" t="s">
        <v>662</v>
      </c>
      <c r="E276" s="386">
        <v>6</v>
      </c>
      <c r="F276" s="367">
        <v>239101.88</v>
      </c>
      <c r="G276" s="366">
        <v>6470</v>
      </c>
      <c r="H276" s="387">
        <v>36.96</v>
      </c>
      <c r="I276" s="377">
        <v>2</v>
      </c>
      <c r="J276" s="378">
        <v>23032.04</v>
      </c>
      <c r="K276" s="377">
        <v>508</v>
      </c>
      <c r="L276" s="401">
        <v>45.34</v>
      </c>
      <c r="M276" s="231">
        <v>1</v>
      </c>
      <c r="N276" s="425">
        <v>760</v>
      </c>
      <c r="O276" s="245">
        <v>10</v>
      </c>
      <c r="P276" s="227">
        <v>76</v>
      </c>
      <c r="Q276" s="233">
        <v>2</v>
      </c>
      <c r="R276" s="240">
        <v>148611.04</v>
      </c>
      <c r="S276" s="245">
        <v>4312</v>
      </c>
      <c r="T276" s="227">
        <v>34.46</v>
      </c>
      <c r="U276" s="237">
        <v>1</v>
      </c>
      <c r="V276" s="240">
        <v>66698.8</v>
      </c>
      <c r="W276" s="245">
        <v>1640</v>
      </c>
      <c r="X276" s="228">
        <v>40.67</v>
      </c>
      <c r="Y276" s="250"/>
      <c r="Z276" s="239"/>
      <c r="AA276" s="247"/>
      <c r="AB276" s="226"/>
      <c r="AC276" s="403"/>
    </row>
    <row r="277" spans="1:29" s="218" customFormat="1" x14ac:dyDescent="0.25">
      <c r="A277" s="195"/>
      <c r="B277" s="383" t="s">
        <v>391</v>
      </c>
      <c r="C277" s="384" t="s">
        <v>814</v>
      </c>
      <c r="D277" s="394" t="s">
        <v>658</v>
      </c>
      <c r="E277" s="386">
        <v>3</v>
      </c>
      <c r="F277" s="367">
        <v>126483.04</v>
      </c>
      <c r="G277" s="366">
        <v>3844</v>
      </c>
      <c r="H277" s="387">
        <v>32.9</v>
      </c>
      <c r="I277" s="377">
        <v>1</v>
      </c>
      <c r="J277" s="378">
        <v>20244</v>
      </c>
      <c r="K277" s="377">
        <v>482</v>
      </c>
      <c r="L277" s="401">
        <v>42</v>
      </c>
      <c r="M277" s="231"/>
      <c r="N277" s="425"/>
      <c r="O277" s="245"/>
      <c r="P277" s="227"/>
      <c r="Q277" s="233">
        <v>2</v>
      </c>
      <c r="R277" s="240">
        <v>106239.03999999999</v>
      </c>
      <c r="S277" s="245">
        <v>3362</v>
      </c>
      <c r="T277" s="227">
        <v>31.6</v>
      </c>
      <c r="U277" s="237"/>
      <c r="V277" s="240"/>
      <c r="W277" s="245"/>
      <c r="X277" s="228"/>
      <c r="Y277" s="250"/>
      <c r="Z277" s="239"/>
      <c r="AA277" s="247"/>
      <c r="AB277" s="226"/>
      <c r="AC277" s="403"/>
    </row>
    <row r="278" spans="1:29" s="218" customFormat="1" x14ac:dyDescent="0.25">
      <c r="A278" s="195"/>
      <c r="B278" s="383" t="s">
        <v>394</v>
      </c>
      <c r="C278" s="384" t="s">
        <v>819</v>
      </c>
      <c r="D278" s="394" t="s">
        <v>662</v>
      </c>
      <c r="E278" s="386">
        <v>2</v>
      </c>
      <c r="F278" s="367">
        <v>313518.55</v>
      </c>
      <c r="G278" s="366">
        <v>2385</v>
      </c>
      <c r="H278" s="387">
        <v>131.44999999999999</v>
      </c>
      <c r="I278" s="377"/>
      <c r="J278" s="378"/>
      <c r="K278" s="377"/>
      <c r="L278" s="401"/>
      <c r="M278" s="231"/>
      <c r="N278" s="425"/>
      <c r="O278" s="245"/>
      <c r="P278" s="227"/>
      <c r="Q278" s="233">
        <v>1</v>
      </c>
      <c r="R278" s="240">
        <v>230475</v>
      </c>
      <c r="S278" s="245">
        <v>2100</v>
      </c>
      <c r="T278" s="227">
        <v>109.75</v>
      </c>
      <c r="U278" s="237">
        <v>1</v>
      </c>
      <c r="V278" s="240">
        <v>83043.549999999988</v>
      </c>
      <c r="W278" s="245">
        <v>285</v>
      </c>
      <c r="X278" s="228">
        <v>291.38</v>
      </c>
      <c r="Y278" s="250"/>
      <c r="Z278" s="239"/>
      <c r="AA278" s="247"/>
      <c r="AB278" s="226"/>
      <c r="AC278" s="403"/>
    </row>
    <row r="279" spans="1:29" s="218" customFormat="1" x14ac:dyDescent="0.25">
      <c r="A279" s="195"/>
      <c r="B279" s="383" t="s">
        <v>395</v>
      </c>
      <c r="C279" s="384" t="s">
        <v>820</v>
      </c>
      <c r="D279" s="394" t="s">
        <v>662</v>
      </c>
      <c r="E279" s="386">
        <v>3</v>
      </c>
      <c r="F279" s="367">
        <v>644672.37</v>
      </c>
      <c r="G279" s="366">
        <v>1694</v>
      </c>
      <c r="H279" s="387">
        <v>380.56</v>
      </c>
      <c r="I279" s="377">
        <v>1</v>
      </c>
      <c r="J279" s="378">
        <v>67982.22</v>
      </c>
      <c r="K279" s="377">
        <v>134</v>
      </c>
      <c r="L279" s="401">
        <v>507.33</v>
      </c>
      <c r="M279" s="231"/>
      <c r="N279" s="425"/>
      <c r="O279" s="245"/>
      <c r="P279" s="227"/>
      <c r="Q279" s="233"/>
      <c r="R279" s="240"/>
      <c r="S279" s="245"/>
      <c r="T279" s="227"/>
      <c r="U279" s="237">
        <v>2</v>
      </c>
      <c r="V279" s="240">
        <v>576690.15</v>
      </c>
      <c r="W279" s="245">
        <v>1560</v>
      </c>
      <c r="X279" s="228">
        <v>369.67</v>
      </c>
      <c r="Y279" s="250"/>
      <c r="Z279" s="239"/>
      <c r="AA279" s="247"/>
      <c r="AB279" s="226"/>
      <c r="AC279" s="403"/>
    </row>
    <row r="280" spans="1:29" s="218" customFormat="1" x14ac:dyDescent="0.25">
      <c r="A280" s="195"/>
      <c r="B280" s="383" t="s">
        <v>397</v>
      </c>
      <c r="C280" s="384" t="s">
        <v>822</v>
      </c>
      <c r="D280" s="394" t="s">
        <v>662</v>
      </c>
      <c r="E280" s="386">
        <v>3</v>
      </c>
      <c r="F280" s="367">
        <v>229145.8</v>
      </c>
      <c r="G280" s="366">
        <v>1820</v>
      </c>
      <c r="H280" s="387">
        <v>125.9</v>
      </c>
      <c r="I280" s="377">
        <v>1</v>
      </c>
      <c r="J280" s="378">
        <v>154669</v>
      </c>
      <c r="K280" s="377">
        <v>1440</v>
      </c>
      <c r="L280" s="401">
        <v>107.41</v>
      </c>
      <c r="M280" s="231"/>
      <c r="N280" s="425"/>
      <c r="O280" s="245"/>
      <c r="P280" s="227"/>
      <c r="Q280" s="233">
        <v>1</v>
      </c>
      <c r="R280" s="240">
        <v>19320</v>
      </c>
      <c r="S280" s="245">
        <v>140</v>
      </c>
      <c r="T280" s="227">
        <v>138</v>
      </c>
      <c r="U280" s="237">
        <v>1</v>
      </c>
      <c r="V280" s="240">
        <v>55156.800000000003</v>
      </c>
      <c r="W280" s="245">
        <v>240</v>
      </c>
      <c r="X280" s="228">
        <v>229.82</v>
      </c>
      <c r="Y280" s="250"/>
      <c r="Z280" s="239"/>
      <c r="AA280" s="247"/>
      <c r="AB280" s="226"/>
      <c r="AC280" s="403"/>
    </row>
    <row r="281" spans="1:29" s="218" customFormat="1" x14ac:dyDescent="0.25">
      <c r="A281" s="195"/>
      <c r="B281" s="383" t="s">
        <v>398</v>
      </c>
      <c r="C281" s="384" t="s">
        <v>823</v>
      </c>
      <c r="D281" s="394" t="s">
        <v>662</v>
      </c>
      <c r="E281" s="386">
        <v>9</v>
      </c>
      <c r="F281" s="367">
        <v>1672014.24</v>
      </c>
      <c r="G281" s="366">
        <v>16310</v>
      </c>
      <c r="H281" s="387">
        <v>102.51</v>
      </c>
      <c r="I281" s="377">
        <v>4</v>
      </c>
      <c r="J281" s="378">
        <v>447980.79999999999</v>
      </c>
      <c r="K281" s="377">
        <v>4378</v>
      </c>
      <c r="L281" s="401">
        <v>102.33</v>
      </c>
      <c r="M281" s="231">
        <v>1</v>
      </c>
      <c r="N281" s="425">
        <v>4600</v>
      </c>
      <c r="O281" s="245">
        <v>10</v>
      </c>
      <c r="P281" s="227">
        <v>460</v>
      </c>
      <c r="Q281" s="233">
        <v>2</v>
      </c>
      <c r="R281" s="240">
        <v>707512.04</v>
      </c>
      <c r="S281" s="245">
        <v>8612</v>
      </c>
      <c r="T281" s="227">
        <v>82.15</v>
      </c>
      <c r="U281" s="237">
        <v>2</v>
      </c>
      <c r="V281" s="240">
        <v>511921.4</v>
      </c>
      <c r="W281" s="245">
        <v>3310</v>
      </c>
      <c r="X281" s="228">
        <v>154.66</v>
      </c>
      <c r="Y281" s="250"/>
      <c r="Z281" s="239"/>
      <c r="AA281" s="247"/>
      <c r="AB281" s="226"/>
      <c r="AC281" s="403"/>
    </row>
    <row r="282" spans="1:29" s="218" customFormat="1" x14ac:dyDescent="0.25">
      <c r="A282" s="195"/>
      <c r="B282" s="383" t="s">
        <v>399</v>
      </c>
      <c r="C282" s="384" t="s">
        <v>826</v>
      </c>
      <c r="D282" s="394" t="s">
        <v>658</v>
      </c>
      <c r="E282" s="386">
        <v>2</v>
      </c>
      <c r="F282" s="367">
        <v>34031.990000000005</v>
      </c>
      <c r="G282" s="366">
        <v>206</v>
      </c>
      <c r="H282" s="387">
        <v>165.2</v>
      </c>
      <c r="I282" s="377">
        <v>1</v>
      </c>
      <c r="J282" s="378">
        <v>7575</v>
      </c>
      <c r="K282" s="377">
        <v>3</v>
      </c>
      <c r="L282" s="401">
        <v>2525</v>
      </c>
      <c r="M282" s="231"/>
      <c r="N282" s="425"/>
      <c r="O282" s="245"/>
      <c r="P282" s="227"/>
      <c r="Q282" s="233">
        <v>1</v>
      </c>
      <c r="R282" s="240">
        <v>26456.99</v>
      </c>
      <c r="S282" s="245">
        <v>203</v>
      </c>
      <c r="T282" s="227">
        <v>130.33000000000001</v>
      </c>
      <c r="U282" s="237"/>
      <c r="V282" s="240"/>
      <c r="W282" s="245"/>
      <c r="X282" s="228"/>
      <c r="Y282" s="250"/>
      <c r="Z282" s="239"/>
      <c r="AA282" s="247"/>
      <c r="AB282" s="226"/>
      <c r="AC282" s="403"/>
    </row>
    <row r="283" spans="1:29" s="218" customFormat="1" x14ac:dyDescent="0.25">
      <c r="A283" s="195"/>
      <c r="B283" s="383" t="s">
        <v>400</v>
      </c>
      <c r="C283" s="384" t="s">
        <v>401</v>
      </c>
      <c r="D283" s="394" t="s">
        <v>658</v>
      </c>
      <c r="E283" s="386">
        <v>2</v>
      </c>
      <c r="F283" s="367">
        <v>19441.760000000002</v>
      </c>
      <c r="G283" s="366">
        <v>84</v>
      </c>
      <c r="H283" s="387">
        <v>231.45</v>
      </c>
      <c r="I283" s="377"/>
      <c r="J283" s="378"/>
      <c r="K283" s="377"/>
      <c r="L283" s="401"/>
      <c r="M283" s="231"/>
      <c r="N283" s="425"/>
      <c r="O283" s="245"/>
      <c r="P283" s="227"/>
      <c r="Q283" s="233">
        <v>1</v>
      </c>
      <c r="R283" s="240">
        <v>2622.56</v>
      </c>
      <c r="S283" s="245">
        <v>4</v>
      </c>
      <c r="T283" s="227">
        <v>655.64</v>
      </c>
      <c r="U283" s="237">
        <v>1</v>
      </c>
      <c r="V283" s="240">
        <v>16819.2</v>
      </c>
      <c r="W283" s="245">
        <v>80</v>
      </c>
      <c r="X283" s="228">
        <v>210.24</v>
      </c>
      <c r="Y283" s="250"/>
      <c r="Z283" s="239"/>
      <c r="AA283" s="247"/>
      <c r="AB283" s="226"/>
      <c r="AC283" s="403"/>
    </row>
    <row r="284" spans="1:29" s="218" customFormat="1" x14ac:dyDescent="0.25">
      <c r="A284" s="195"/>
      <c r="B284" s="383" t="s">
        <v>404</v>
      </c>
      <c r="C284" s="384" t="s">
        <v>405</v>
      </c>
      <c r="D284" s="394" t="s">
        <v>662</v>
      </c>
      <c r="E284" s="386">
        <v>2</v>
      </c>
      <c r="F284" s="367">
        <v>87764.35</v>
      </c>
      <c r="G284" s="366">
        <v>163</v>
      </c>
      <c r="H284" s="387">
        <v>538.42999999999995</v>
      </c>
      <c r="I284" s="377"/>
      <c r="J284" s="378"/>
      <c r="K284" s="377"/>
      <c r="L284" s="401"/>
      <c r="M284" s="231"/>
      <c r="N284" s="425"/>
      <c r="O284" s="245"/>
      <c r="P284" s="227"/>
      <c r="Q284" s="233">
        <v>1</v>
      </c>
      <c r="R284" s="240">
        <v>7586.8</v>
      </c>
      <c r="S284" s="245">
        <v>40</v>
      </c>
      <c r="T284" s="227">
        <v>189.67</v>
      </c>
      <c r="U284" s="237">
        <v>1</v>
      </c>
      <c r="V284" s="240">
        <v>80177.55</v>
      </c>
      <c r="W284" s="245">
        <v>123</v>
      </c>
      <c r="X284" s="228">
        <v>651.85</v>
      </c>
      <c r="Y284" s="250"/>
      <c r="Z284" s="239"/>
      <c r="AA284" s="247"/>
      <c r="AB284" s="226"/>
      <c r="AC284" s="403"/>
    </row>
    <row r="285" spans="1:29" s="218" customFormat="1" x14ac:dyDescent="0.25">
      <c r="A285" s="195"/>
      <c r="B285" s="383" t="s">
        <v>886</v>
      </c>
      <c r="C285" s="384" t="s">
        <v>887</v>
      </c>
      <c r="D285" s="394" t="s">
        <v>658</v>
      </c>
      <c r="E285" s="386">
        <v>2</v>
      </c>
      <c r="F285" s="367">
        <v>5139169.2</v>
      </c>
      <c r="G285" s="366">
        <v>3390</v>
      </c>
      <c r="H285" s="387">
        <v>1515.98</v>
      </c>
      <c r="I285" s="377"/>
      <c r="J285" s="378"/>
      <c r="K285" s="377"/>
      <c r="L285" s="401"/>
      <c r="M285" s="231"/>
      <c r="N285" s="425"/>
      <c r="O285" s="245"/>
      <c r="P285" s="227"/>
      <c r="Q285" s="233"/>
      <c r="R285" s="240"/>
      <c r="S285" s="245"/>
      <c r="T285" s="227"/>
      <c r="U285" s="237">
        <v>2</v>
      </c>
      <c r="V285" s="240">
        <v>5139169.2</v>
      </c>
      <c r="W285" s="245">
        <v>3390</v>
      </c>
      <c r="X285" s="228">
        <v>1515.98</v>
      </c>
      <c r="Y285" s="250"/>
      <c r="Z285" s="239"/>
      <c r="AA285" s="247"/>
      <c r="AB285" s="226"/>
      <c r="AC285" s="403"/>
    </row>
    <row r="286" spans="1:29" s="218" customFormat="1" x14ac:dyDescent="0.25">
      <c r="A286" s="195"/>
      <c r="B286" s="383" t="s">
        <v>406</v>
      </c>
      <c r="C286" s="384" t="s">
        <v>407</v>
      </c>
      <c r="D286" s="394" t="s">
        <v>658</v>
      </c>
      <c r="E286" s="386">
        <v>2</v>
      </c>
      <c r="F286" s="367">
        <v>110248.75</v>
      </c>
      <c r="G286" s="366">
        <v>730</v>
      </c>
      <c r="H286" s="387">
        <v>151.03</v>
      </c>
      <c r="I286" s="377">
        <v>1</v>
      </c>
      <c r="J286" s="378">
        <v>76187.5</v>
      </c>
      <c r="K286" s="377">
        <v>575</v>
      </c>
      <c r="L286" s="401">
        <v>132.5</v>
      </c>
      <c r="M286" s="231"/>
      <c r="N286" s="425"/>
      <c r="O286" s="245"/>
      <c r="P286" s="227"/>
      <c r="Q286" s="233">
        <v>1</v>
      </c>
      <c r="R286" s="240">
        <v>34061.25</v>
      </c>
      <c r="S286" s="245">
        <v>155</v>
      </c>
      <c r="T286" s="227">
        <v>219.75</v>
      </c>
      <c r="U286" s="237"/>
      <c r="V286" s="240"/>
      <c r="W286" s="245"/>
      <c r="X286" s="228"/>
      <c r="Y286" s="250"/>
      <c r="Z286" s="239"/>
      <c r="AA286" s="247"/>
      <c r="AB286" s="226"/>
      <c r="AC286" s="403"/>
    </row>
    <row r="287" spans="1:29" s="218" customFormat="1" x14ac:dyDescent="0.25">
      <c r="A287" s="195"/>
      <c r="B287" s="383" t="s">
        <v>408</v>
      </c>
      <c r="C287" s="384" t="s">
        <v>409</v>
      </c>
      <c r="D287" s="394" t="s">
        <v>653</v>
      </c>
      <c r="E287" s="386">
        <v>4</v>
      </c>
      <c r="F287" s="367">
        <v>67770.22</v>
      </c>
      <c r="G287" s="366">
        <v>1938</v>
      </c>
      <c r="H287" s="387">
        <v>34.97</v>
      </c>
      <c r="I287" s="377">
        <v>2</v>
      </c>
      <c r="J287" s="378">
        <v>15744.58</v>
      </c>
      <c r="K287" s="377">
        <v>162</v>
      </c>
      <c r="L287" s="401">
        <v>97.19</v>
      </c>
      <c r="M287" s="231"/>
      <c r="N287" s="425"/>
      <c r="O287" s="245"/>
      <c r="P287" s="227"/>
      <c r="Q287" s="233"/>
      <c r="R287" s="240"/>
      <c r="S287" s="245"/>
      <c r="T287" s="227"/>
      <c r="U287" s="237">
        <v>2</v>
      </c>
      <c r="V287" s="240">
        <v>52025.64</v>
      </c>
      <c r="W287" s="245">
        <v>1776</v>
      </c>
      <c r="X287" s="228">
        <v>29.29</v>
      </c>
      <c r="Y287" s="250"/>
      <c r="Z287" s="239"/>
      <c r="AA287" s="247"/>
      <c r="AB287" s="226"/>
      <c r="AC287" s="403"/>
    </row>
    <row r="288" spans="1:29" s="218" customFormat="1" x14ac:dyDescent="0.25">
      <c r="A288" s="195"/>
      <c r="B288" s="383" t="s">
        <v>410</v>
      </c>
      <c r="C288" s="384" t="s">
        <v>411</v>
      </c>
      <c r="D288" s="394" t="s">
        <v>653</v>
      </c>
      <c r="E288" s="386">
        <v>1</v>
      </c>
      <c r="F288" s="367">
        <v>24039.599999999999</v>
      </c>
      <c r="G288" s="366">
        <v>120</v>
      </c>
      <c r="H288" s="387">
        <v>200.33</v>
      </c>
      <c r="I288" s="377"/>
      <c r="J288" s="378"/>
      <c r="K288" s="377"/>
      <c r="L288" s="401"/>
      <c r="M288" s="231"/>
      <c r="N288" s="425"/>
      <c r="O288" s="245"/>
      <c r="P288" s="227"/>
      <c r="Q288" s="233">
        <v>1</v>
      </c>
      <c r="R288" s="240">
        <v>24039.599999999999</v>
      </c>
      <c r="S288" s="245">
        <v>120</v>
      </c>
      <c r="T288" s="227">
        <v>200.33</v>
      </c>
      <c r="U288" s="237"/>
      <c r="V288" s="240"/>
      <c r="W288" s="245"/>
      <c r="X288" s="228"/>
      <c r="Y288" s="250"/>
      <c r="Z288" s="239"/>
      <c r="AA288" s="247"/>
      <c r="AB288" s="226"/>
      <c r="AC288" s="403"/>
    </row>
    <row r="289" spans="1:29" s="218" customFormat="1" x14ac:dyDescent="0.25">
      <c r="A289" s="195"/>
      <c r="B289" s="383" t="s">
        <v>412</v>
      </c>
      <c r="C289" s="384" t="s">
        <v>413</v>
      </c>
      <c r="D289" s="394" t="s">
        <v>658</v>
      </c>
      <c r="E289" s="386">
        <v>5</v>
      </c>
      <c r="F289" s="367">
        <v>438342.06000000006</v>
      </c>
      <c r="G289" s="366">
        <v>5945</v>
      </c>
      <c r="H289" s="387">
        <v>73.73</v>
      </c>
      <c r="I289" s="377">
        <v>2</v>
      </c>
      <c r="J289" s="378">
        <v>32207.7</v>
      </c>
      <c r="K289" s="377">
        <v>454</v>
      </c>
      <c r="L289" s="401">
        <v>70.94</v>
      </c>
      <c r="M289" s="231"/>
      <c r="N289" s="425"/>
      <c r="O289" s="245"/>
      <c r="P289" s="227"/>
      <c r="Q289" s="233">
        <v>2</v>
      </c>
      <c r="R289" s="240">
        <v>125146.4</v>
      </c>
      <c r="S289" s="245">
        <v>1520</v>
      </c>
      <c r="T289" s="227">
        <v>82.33</v>
      </c>
      <c r="U289" s="237">
        <v>1</v>
      </c>
      <c r="V289" s="240">
        <v>280987.96000000002</v>
      </c>
      <c r="W289" s="245">
        <v>3971</v>
      </c>
      <c r="X289" s="228">
        <v>70.760000000000005</v>
      </c>
      <c r="Y289" s="250"/>
      <c r="Z289" s="239"/>
      <c r="AA289" s="247"/>
      <c r="AB289" s="226"/>
      <c r="AC289" s="403"/>
    </row>
    <row r="290" spans="1:29" s="218" customFormat="1" x14ac:dyDescent="0.25">
      <c r="A290" s="195"/>
      <c r="B290" s="383" t="s">
        <v>29</v>
      </c>
      <c r="C290" s="384" t="s">
        <v>829</v>
      </c>
      <c r="D290" s="394" t="s">
        <v>662</v>
      </c>
      <c r="E290" s="386">
        <v>31</v>
      </c>
      <c r="F290" s="367">
        <v>915324.32</v>
      </c>
      <c r="G290" s="366">
        <v>130250</v>
      </c>
      <c r="H290" s="387">
        <v>7.03</v>
      </c>
      <c r="I290" s="377">
        <v>8</v>
      </c>
      <c r="J290" s="378">
        <v>77356.789999999994</v>
      </c>
      <c r="K290" s="377">
        <v>7567</v>
      </c>
      <c r="L290" s="401">
        <v>10.220000000000001</v>
      </c>
      <c r="M290" s="231">
        <v>6</v>
      </c>
      <c r="N290" s="425">
        <v>110266.67</v>
      </c>
      <c r="O290" s="245">
        <v>8361</v>
      </c>
      <c r="P290" s="227">
        <v>13.19</v>
      </c>
      <c r="Q290" s="233">
        <v>11</v>
      </c>
      <c r="R290" s="240">
        <v>640478.66</v>
      </c>
      <c r="S290" s="245">
        <v>109522</v>
      </c>
      <c r="T290" s="227">
        <v>5.85</v>
      </c>
      <c r="U290" s="237">
        <v>6</v>
      </c>
      <c r="V290" s="240">
        <v>87222.2</v>
      </c>
      <c r="W290" s="245">
        <v>4800</v>
      </c>
      <c r="X290" s="228">
        <v>18.170000000000002</v>
      </c>
      <c r="Y290" s="250"/>
      <c r="Z290" s="239"/>
      <c r="AA290" s="247"/>
      <c r="AB290" s="226"/>
      <c r="AC290" s="403"/>
    </row>
    <row r="291" spans="1:29" s="218" customFormat="1" x14ac:dyDescent="0.25">
      <c r="A291"/>
      <c r="C291" s="411"/>
      <c r="D291" s="412"/>
      <c r="E291" s="413"/>
      <c r="H291" s="414"/>
      <c r="I291" s="415"/>
      <c r="J291" s="414"/>
      <c r="K291" s="414"/>
      <c r="L291" s="414"/>
      <c r="M291" s="415"/>
      <c r="N291" s="428"/>
      <c r="O291" s="416"/>
      <c r="P291" s="414"/>
      <c r="Q291" s="415"/>
      <c r="R291" s="414"/>
      <c r="S291" s="416"/>
      <c r="T291" s="414"/>
      <c r="U291" s="417"/>
      <c r="V291" s="414"/>
      <c r="W291" s="416"/>
      <c r="X291" s="414"/>
      <c r="Y291" s="418"/>
      <c r="AA291" s="419"/>
      <c r="AC291" s="420"/>
    </row>
    <row r="292" spans="1:29" s="218" customFormat="1" x14ac:dyDescent="0.25">
      <c r="A292"/>
      <c r="C292" s="411"/>
      <c r="D292" s="412"/>
      <c r="E292" s="413"/>
      <c r="H292" s="414"/>
      <c r="I292" s="415"/>
      <c r="J292" s="414"/>
      <c r="K292" s="414"/>
      <c r="L292" s="414"/>
      <c r="M292" s="415"/>
      <c r="N292" s="428"/>
      <c r="O292" s="416"/>
      <c r="P292" s="414"/>
      <c r="Q292" s="415"/>
      <c r="R292" s="414"/>
      <c r="S292" s="416"/>
      <c r="T292" s="414"/>
      <c r="U292" s="417"/>
      <c r="V292" s="414"/>
      <c r="W292" s="416"/>
      <c r="X292" s="414"/>
      <c r="Y292" s="418"/>
      <c r="AA292" s="419"/>
      <c r="AC292" s="420"/>
    </row>
    <row r="293" spans="1:29" s="218" customFormat="1" x14ac:dyDescent="0.25">
      <c r="A293"/>
      <c r="C293" s="411"/>
      <c r="D293" s="412"/>
      <c r="E293" s="413"/>
      <c r="H293" s="414"/>
      <c r="I293" s="415"/>
      <c r="J293" s="414"/>
      <c r="K293" s="414"/>
      <c r="L293" s="414"/>
      <c r="M293" s="415"/>
      <c r="N293" s="428"/>
      <c r="O293" s="416"/>
      <c r="P293" s="414"/>
      <c r="Q293" s="415"/>
      <c r="R293" s="414"/>
      <c r="S293" s="416"/>
      <c r="T293" s="414"/>
      <c r="U293" s="417"/>
      <c r="V293" s="414"/>
      <c r="W293" s="416"/>
      <c r="X293" s="414"/>
      <c r="Y293" s="418"/>
      <c r="AA293" s="419"/>
      <c r="AC293" s="420"/>
    </row>
    <row r="294" spans="1:29" s="218" customFormat="1" x14ac:dyDescent="0.25">
      <c r="A294"/>
      <c r="C294" s="411"/>
      <c r="D294" s="412"/>
      <c r="E294" s="413"/>
      <c r="H294" s="414"/>
      <c r="I294" s="415"/>
      <c r="J294" s="414"/>
      <c r="K294" s="414"/>
      <c r="L294" s="414"/>
      <c r="M294" s="415"/>
      <c r="N294" s="428"/>
      <c r="O294" s="416"/>
      <c r="P294" s="414"/>
      <c r="Q294" s="415"/>
      <c r="R294" s="414"/>
      <c r="S294" s="416"/>
      <c r="T294" s="414"/>
      <c r="U294" s="417"/>
      <c r="V294" s="414"/>
      <c r="W294" s="416"/>
      <c r="X294" s="414"/>
      <c r="Y294" s="418"/>
      <c r="AA294" s="419"/>
      <c r="AC294" s="420"/>
    </row>
    <row r="295" spans="1:29" s="218" customFormat="1" x14ac:dyDescent="0.25">
      <c r="A295"/>
      <c r="C295" s="411"/>
      <c r="D295" s="412"/>
      <c r="E295" s="413"/>
      <c r="H295" s="414"/>
      <c r="I295" s="415"/>
      <c r="J295" s="414"/>
      <c r="K295" s="414"/>
      <c r="L295" s="414"/>
      <c r="M295" s="415"/>
      <c r="N295" s="428"/>
      <c r="O295" s="416"/>
      <c r="P295" s="414"/>
      <c r="Q295" s="415"/>
      <c r="R295" s="414"/>
      <c r="S295" s="416"/>
      <c r="T295" s="414"/>
      <c r="U295" s="417"/>
      <c r="V295" s="414"/>
      <c r="W295" s="416"/>
      <c r="X295" s="414"/>
      <c r="Y295" s="418"/>
      <c r="AA295" s="419"/>
      <c r="AC295" s="420"/>
    </row>
    <row r="296" spans="1:29" s="218" customFormat="1" x14ac:dyDescent="0.25">
      <c r="A296"/>
      <c r="C296" s="411"/>
      <c r="D296" s="412"/>
      <c r="E296" s="413"/>
      <c r="H296" s="414"/>
      <c r="I296" s="415"/>
      <c r="J296" s="414"/>
      <c r="K296" s="414"/>
      <c r="L296" s="414"/>
      <c r="M296" s="415"/>
      <c r="N296" s="428"/>
      <c r="O296" s="416"/>
      <c r="P296" s="414"/>
      <c r="Q296" s="415"/>
      <c r="R296" s="414"/>
      <c r="S296" s="416"/>
      <c r="T296" s="414"/>
      <c r="U296" s="417"/>
      <c r="V296" s="414"/>
      <c r="W296" s="416"/>
      <c r="X296" s="414"/>
      <c r="Y296" s="418"/>
      <c r="AA296" s="419"/>
      <c r="AC296" s="420"/>
    </row>
    <row r="297" spans="1:29" s="218" customFormat="1" x14ac:dyDescent="0.25">
      <c r="A297"/>
      <c r="C297" s="411"/>
      <c r="D297" s="412"/>
      <c r="E297" s="413"/>
      <c r="H297" s="414"/>
      <c r="I297" s="415"/>
      <c r="J297" s="414"/>
      <c r="K297" s="414"/>
      <c r="L297" s="414"/>
      <c r="M297" s="415"/>
      <c r="N297" s="428"/>
      <c r="O297" s="416"/>
      <c r="P297" s="414"/>
      <c r="Q297" s="415"/>
      <c r="R297" s="414"/>
      <c r="S297" s="416"/>
      <c r="T297" s="414"/>
      <c r="U297" s="417"/>
      <c r="V297" s="414"/>
      <c r="W297" s="416"/>
      <c r="X297" s="414"/>
      <c r="Y297" s="418"/>
      <c r="AA297" s="419"/>
      <c r="AC297" s="420"/>
    </row>
    <row r="298" spans="1:29" s="218" customFormat="1" x14ac:dyDescent="0.25">
      <c r="A298"/>
      <c r="C298" s="411"/>
      <c r="D298" s="412"/>
      <c r="E298" s="413"/>
      <c r="H298" s="414"/>
      <c r="I298" s="415"/>
      <c r="J298" s="414"/>
      <c r="K298" s="414"/>
      <c r="L298" s="414"/>
      <c r="M298" s="415"/>
      <c r="N298" s="428"/>
      <c r="O298" s="416"/>
      <c r="P298" s="414"/>
      <c r="Q298" s="415"/>
      <c r="R298" s="414"/>
      <c r="S298" s="416"/>
      <c r="T298" s="414"/>
      <c r="U298" s="417"/>
      <c r="V298" s="414"/>
      <c r="W298" s="416"/>
      <c r="X298" s="414"/>
      <c r="Y298" s="418"/>
      <c r="AA298" s="419"/>
      <c r="AC298" s="420"/>
    </row>
    <row r="299" spans="1:29" s="218" customFormat="1" x14ac:dyDescent="0.25">
      <c r="A299"/>
      <c r="C299" s="411"/>
      <c r="D299" s="412"/>
      <c r="E299" s="413"/>
      <c r="H299" s="414"/>
      <c r="I299" s="415"/>
      <c r="J299" s="414"/>
      <c r="K299" s="414"/>
      <c r="L299" s="414"/>
      <c r="M299" s="415"/>
      <c r="N299" s="428"/>
      <c r="O299" s="416"/>
      <c r="P299" s="414"/>
      <c r="Q299" s="415"/>
      <c r="R299" s="414"/>
      <c r="S299" s="416"/>
      <c r="T299" s="414"/>
      <c r="U299" s="417"/>
      <c r="V299" s="414"/>
      <c r="W299" s="416"/>
      <c r="X299" s="414"/>
      <c r="Y299" s="418"/>
      <c r="AA299" s="419"/>
      <c r="AC299" s="420"/>
    </row>
    <row r="300" spans="1:29" s="218" customFormat="1" x14ac:dyDescent="0.25">
      <c r="A300"/>
      <c r="C300" s="411"/>
      <c r="D300" s="412"/>
      <c r="E300" s="413"/>
      <c r="H300" s="414"/>
      <c r="I300" s="415"/>
      <c r="J300" s="414"/>
      <c r="K300" s="414"/>
      <c r="L300" s="414"/>
      <c r="M300" s="415"/>
      <c r="N300" s="428"/>
      <c r="O300" s="416"/>
      <c r="P300" s="414"/>
      <c r="Q300" s="415"/>
      <c r="R300" s="414"/>
      <c r="S300" s="416"/>
      <c r="T300" s="414"/>
      <c r="U300" s="417"/>
      <c r="V300" s="414"/>
      <c r="W300" s="416"/>
      <c r="X300" s="414"/>
      <c r="Y300" s="418"/>
      <c r="AA300" s="419"/>
      <c r="AC300" s="420"/>
    </row>
    <row r="301" spans="1:29" s="218" customFormat="1" x14ac:dyDescent="0.25">
      <c r="A301"/>
      <c r="C301" s="411"/>
      <c r="D301" s="412"/>
      <c r="E301" s="413"/>
      <c r="H301" s="414"/>
      <c r="I301" s="415"/>
      <c r="J301" s="414"/>
      <c r="K301" s="414"/>
      <c r="L301" s="414"/>
      <c r="M301" s="415"/>
      <c r="N301" s="428"/>
      <c r="O301" s="416"/>
      <c r="P301" s="414"/>
      <c r="Q301" s="415"/>
      <c r="R301" s="414"/>
      <c r="S301" s="416"/>
      <c r="T301" s="414"/>
      <c r="U301" s="417"/>
      <c r="V301" s="414"/>
      <c r="W301" s="416"/>
      <c r="X301" s="414"/>
      <c r="Y301" s="418"/>
      <c r="AA301" s="419"/>
      <c r="AC301" s="420"/>
    </row>
    <row r="302" spans="1:29" s="218" customFormat="1" x14ac:dyDescent="0.25">
      <c r="A302"/>
      <c r="C302" s="411"/>
      <c r="D302" s="412"/>
      <c r="E302" s="413"/>
      <c r="H302" s="414"/>
      <c r="I302" s="415"/>
      <c r="J302" s="414"/>
      <c r="K302" s="414"/>
      <c r="L302" s="414"/>
      <c r="M302" s="415"/>
      <c r="N302" s="428"/>
      <c r="O302" s="416"/>
      <c r="P302" s="414"/>
      <c r="Q302" s="415"/>
      <c r="R302" s="414"/>
      <c r="S302" s="416"/>
      <c r="T302" s="414"/>
      <c r="U302" s="417"/>
      <c r="V302" s="414"/>
      <c r="W302" s="416"/>
      <c r="X302" s="414"/>
      <c r="Y302" s="418"/>
      <c r="AA302" s="419"/>
      <c r="AC302" s="420"/>
    </row>
    <row r="303" spans="1:29" s="218" customFormat="1" x14ac:dyDescent="0.25">
      <c r="A303"/>
      <c r="C303" s="411"/>
      <c r="D303" s="412"/>
      <c r="E303" s="413"/>
      <c r="H303" s="414"/>
      <c r="I303" s="415"/>
      <c r="J303" s="414"/>
      <c r="K303" s="414"/>
      <c r="L303" s="414"/>
      <c r="M303" s="415"/>
      <c r="N303" s="428"/>
      <c r="O303" s="416"/>
      <c r="P303" s="414"/>
      <c r="Q303" s="415"/>
      <c r="R303" s="414"/>
      <c r="S303" s="416"/>
      <c r="T303" s="414"/>
      <c r="U303" s="417"/>
      <c r="V303" s="414"/>
      <c r="W303" s="416"/>
      <c r="X303" s="414"/>
      <c r="Y303" s="418"/>
      <c r="AA303" s="419"/>
      <c r="AC303" s="420"/>
    </row>
    <row r="304" spans="1:29" s="218" customFormat="1" x14ac:dyDescent="0.25">
      <c r="A304"/>
      <c r="C304" s="411"/>
      <c r="D304" s="412"/>
      <c r="E304" s="413"/>
      <c r="H304" s="414"/>
      <c r="I304" s="415"/>
      <c r="J304" s="414"/>
      <c r="K304" s="414"/>
      <c r="L304" s="414"/>
      <c r="M304" s="415"/>
      <c r="N304" s="428"/>
      <c r="O304" s="416"/>
      <c r="P304" s="414"/>
      <c r="Q304" s="415"/>
      <c r="R304" s="414"/>
      <c r="S304" s="416"/>
      <c r="T304" s="414"/>
      <c r="U304" s="417"/>
      <c r="V304" s="414"/>
      <c r="W304" s="416"/>
      <c r="X304" s="414"/>
      <c r="Y304" s="418"/>
      <c r="AA304" s="419"/>
      <c r="AC304" s="420"/>
    </row>
    <row r="305" spans="1:29" s="218" customFormat="1" x14ac:dyDescent="0.25">
      <c r="A305"/>
      <c r="C305" s="411"/>
      <c r="D305" s="412"/>
      <c r="E305" s="413"/>
      <c r="H305" s="414"/>
      <c r="I305" s="415"/>
      <c r="J305" s="414"/>
      <c r="K305" s="414"/>
      <c r="L305" s="414"/>
      <c r="M305" s="415"/>
      <c r="N305" s="428"/>
      <c r="O305" s="416"/>
      <c r="P305" s="414"/>
      <c r="Q305" s="415"/>
      <c r="R305" s="414"/>
      <c r="S305" s="416"/>
      <c r="T305" s="414"/>
      <c r="U305" s="417"/>
      <c r="V305" s="414"/>
      <c r="W305" s="416"/>
      <c r="X305" s="414"/>
      <c r="Y305" s="418"/>
      <c r="AA305" s="419"/>
      <c r="AC305" s="420"/>
    </row>
    <row r="306" spans="1:29" s="218" customFormat="1" x14ac:dyDescent="0.25">
      <c r="A306"/>
      <c r="C306" s="411"/>
      <c r="D306" s="412"/>
      <c r="E306" s="413"/>
      <c r="H306" s="414"/>
      <c r="I306" s="415"/>
      <c r="J306" s="414"/>
      <c r="K306" s="414"/>
      <c r="L306" s="414"/>
      <c r="M306" s="415"/>
      <c r="N306" s="428"/>
      <c r="O306" s="416"/>
      <c r="P306" s="414"/>
      <c r="Q306" s="415"/>
      <c r="R306" s="414"/>
      <c r="S306" s="416"/>
      <c r="T306" s="414"/>
      <c r="U306" s="417"/>
      <c r="V306" s="414"/>
      <c r="W306" s="416"/>
      <c r="X306" s="414"/>
      <c r="Y306" s="418"/>
      <c r="AA306" s="419"/>
      <c r="AC306" s="420"/>
    </row>
    <row r="307" spans="1:29" s="218" customFormat="1" x14ac:dyDescent="0.25">
      <c r="A307"/>
      <c r="C307" s="411"/>
      <c r="D307" s="412"/>
      <c r="E307" s="413"/>
      <c r="H307" s="414"/>
      <c r="I307" s="415"/>
      <c r="J307" s="414"/>
      <c r="K307" s="414"/>
      <c r="L307" s="414"/>
      <c r="M307" s="415"/>
      <c r="N307" s="428"/>
      <c r="O307" s="416"/>
      <c r="P307" s="414"/>
      <c r="Q307" s="415"/>
      <c r="R307" s="414"/>
      <c r="S307" s="416"/>
      <c r="T307" s="414"/>
      <c r="U307" s="417"/>
      <c r="V307" s="414"/>
      <c r="W307" s="416"/>
      <c r="X307" s="414"/>
      <c r="Y307" s="418"/>
      <c r="AA307" s="419"/>
      <c r="AC307" s="420"/>
    </row>
    <row r="308" spans="1:29" s="218" customFormat="1" x14ac:dyDescent="0.25">
      <c r="A308"/>
      <c r="C308" s="411"/>
      <c r="D308" s="412"/>
      <c r="E308" s="413"/>
      <c r="H308" s="414"/>
      <c r="I308" s="415"/>
      <c r="J308" s="414"/>
      <c r="K308" s="414"/>
      <c r="L308" s="414"/>
      <c r="M308" s="415"/>
      <c r="N308" s="428"/>
      <c r="O308" s="416"/>
      <c r="P308" s="414"/>
      <c r="Q308" s="415"/>
      <c r="R308" s="414"/>
      <c r="S308" s="416"/>
      <c r="T308" s="414"/>
      <c r="U308" s="417"/>
      <c r="V308" s="414"/>
      <c r="W308" s="416"/>
      <c r="X308" s="414"/>
      <c r="Y308" s="418"/>
      <c r="AA308" s="419"/>
      <c r="AC308" s="420"/>
    </row>
    <row r="309" spans="1:29" s="218" customFormat="1" x14ac:dyDescent="0.25">
      <c r="A309"/>
      <c r="C309" s="411"/>
      <c r="D309" s="412"/>
      <c r="E309" s="413"/>
      <c r="H309" s="414"/>
      <c r="I309" s="415"/>
      <c r="J309" s="414"/>
      <c r="K309" s="414"/>
      <c r="L309" s="414"/>
      <c r="M309" s="415"/>
      <c r="N309" s="428"/>
      <c r="O309" s="416"/>
      <c r="P309" s="414"/>
      <c r="Q309" s="415"/>
      <c r="R309" s="414"/>
      <c r="S309" s="416"/>
      <c r="T309" s="414"/>
      <c r="U309" s="417"/>
      <c r="V309" s="414"/>
      <c r="W309" s="416"/>
      <c r="X309" s="414"/>
      <c r="Y309" s="418"/>
      <c r="AA309" s="419"/>
      <c r="AC309" s="420"/>
    </row>
    <row r="310" spans="1:29" s="218" customFormat="1" x14ac:dyDescent="0.25">
      <c r="A310"/>
      <c r="C310" s="411"/>
      <c r="D310" s="412"/>
      <c r="E310" s="413"/>
      <c r="H310" s="414"/>
      <c r="I310" s="415"/>
      <c r="J310" s="414"/>
      <c r="K310" s="414"/>
      <c r="L310" s="414"/>
      <c r="M310" s="415"/>
      <c r="N310" s="428"/>
      <c r="O310" s="416"/>
      <c r="P310" s="414"/>
      <c r="Q310" s="415"/>
      <c r="R310" s="414"/>
      <c r="S310" s="416"/>
      <c r="T310" s="414"/>
      <c r="U310" s="417"/>
      <c r="V310" s="414"/>
      <c r="W310" s="416"/>
      <c r="X310" s="414"/>
      <c r="Y310" s="418"/>
      <c r="AA310" s="419"/>
      <c r="AC310" s="420"/>
    </row>
    <row r="311" spans="1:29" s="218" customFormat="1" x14ac:dyDescent="0.25">
      <c r="A311"/>
      <c r="C311" s="411"/>
      <c r="D311" s="412"/>
      <c r="E311" s="413"/>
      <c r="H311" s="414"/>
      <c r="I311" s="415"/>
      <c r="J311" s="414"/>
      <c r="K311" s="414"/>
      <c r="L311" s="414"/>
      <c r="M311" s="415"/>
      <c r="N311" s="428"/>
      <c r="O311" s="416"/>
      <c r="P311" s="414"/>
      <c r="Q311" s="415"/>
      <c r="R311" s="414"/>
      <c r="S311" s="416"/>
      <c r="T311" s="414"/>
      <c r="U311" s="417"/>
      <c r="V311" s="414"/>
      <c r="W311" s="416"/>
      <c r="X311" s="414"/>
      <c r="Y311" s="418"/>
      <c r="AA311" s="419"/>
      <c r="AC311" s="420"/>
    </row>
    <row r="312" spans="1:29" s="218" customFormat="1" x14ac:dyDescent="0.25">
      <c r="A312"/>
      <c r="C312" s="411"/>
      <c r="D312" s="412"/>
      <c r="E312" s="413"/>
      <c r="H312" s="414"/>
      <c r="I312" s="415"/>
      <c r="J312" s="414"/>
      <c r="K312" s="414"/>
      <c r="L312" s="414"/>
      <c r="M312" s="415"/>
      <c r="N312" s="428"/>
      <c r="O312" s="416"/>
      <c r="P312" s="414"/>
      <c r="Q312" s="415"/>
      <c r="R312" s="414"/>
      <c r="S312" s="416"/>
      <c r="T312" s="414"/>
      <c r="U312" s="417"/>
      <c r="V312" s="414"/>
      <c r="W312" s="416"/>
      <c r="X312" s="414"/>
      <c r="Y312" s="418"/>
      <c r="AA312" s="419"/>
      <c r="AC312" s="420"/>
    </row>
    <row r="313" spans="1:29" s="218" customFormat="1" x14ac:dyDescent="0.25">
      <c r="A313"/>
      <c r="C313" s="411"/>
      <c r="D313" s="412"/>
      <c r="E313" s="413"/>
      <c r="H313" s="414"/>
      <c r="I313" s="415"/>
      <c r="J313" s="414"/>
      <c r="K313" s="414"/>
      <c r="L313" s="414"/>
      <c r="M313" s="415"/>
      <c r="N313" s="428"/>
      <c r="O313" s="416"/>
      <c r="P313" s="414"/>
      <c r="Q313" s="415"/>
      <c r="R313" s="414"/>
      <c r="S313" s="416"/>
      <c r="T313" s="414"/>
      <c r="U313" s="417"/>
      <c r="V313" s="414"/>
      <c r="W313" s="416"/>
      <c r="X313" s="414"/>
      <c r="Y313" s="418"/>
      <c r="AA313" s="419"/>
      <c r="AC313" s="420"/>
    </row>
    <row r="314" spans="1:29" s="218" customFormat="1" x14ac:dyDescent="0.25">
      <c r="A314"/>
      <c r="C314" s="411"/>
      <c r="D314" s="412"/>
      <c r="E314" s="413"/>
      <c r="H314" s="414"/>
      <c r="I314" s="415"/>
      <c r="J314" s="414"/>
      <c r="K314" s="414"/>
      <c r="L314" s="414"/>
      <c r="M314" s="415"/>
      <c r="N314" s="428"/>
      <c r="O314" s="416"/>
      <c r="P314" s="414"/>
      <c r="Q314" s="415"/>
      <c r="R314" s="414"/>
      <c r="S314" s="416"/>
      <c r="T314" s="414"/>
      <c r="U314" s="417"/>
      <c r="V314" s="414"/>
      <c r="W314" s="416"/>
      <c r="X314" s="414"/>
      <c r="Y314" s="418"/>
      <c r="AA314" s="419"/>
      <c r="AC314" s="420"/>
    </row>
    <row r="315" spans="1:29" s="218" customFormat="1" x14ac:dyDescent="0.25">
      <c r="A315"/>
      <c r="C315" s="411"/>
      <c r="D315" s="412"/>
      <c r="E315" s="413"/>
      <c r="H315" s="414"/>
      <c r="I315" s="415"/>
      <c r="J315" s="414"/>
      <c r="K315" s="414"/>
      <c r="L315" s="414"/>
      <c r="M315" s="415"/>
      <c r="N315" s="428"/>
      <c r="O315" s="416"/>
      <c r="P315" s="414"/>
      <c r="Q315" s="415"/>
      <c r="R315" s="414"/>
      <c r="S315" s="416"/>
      <c r="T315" s="414"/>
      <c r="U315" s="417"/>
      <c r="V315" s="414"/>
      <c r="W315" s="416"/>
      <c r="X315" s="414"/>
      <c r="Y315" s="418"/>
      <c r="AA315" s="419"/>
      <c r="AC315" s="420"/>
    </row>
    <row r="316" spans="1:29" s="218" customFormat="1" x14ac:dyDescent="0.25">
      <c r="A316"/>
      <c r="C316" s="411"/>
      <c r="D316" s="412"/>
      <c r="E316" s="413"/>
      <c r="H316" s="414"/>
      <c r="I316" s="415"/>
      <c r="J316" s="414"/>
      <c r="K316" s="414"/>
      <c r="L316" s="414"/>
      <c r="M316" s="415"/>
      <c r="N316" s="428"/>
      <c r="O316" s="416"/>
      <c r="P316" s="414"/>
      <c r="Q316" s="415"/>
      <c r="R316" s="414"/>
      <c r="S316" s="416"/>
      <c r="T316" s="414"/>
      <c r="U316" s="417"/>
      <c r="V316" s="414"/>
      <c r="W316" s="416"/>
      <c r="X316" s="414"/>
      <c r="Y316" s="418"/>
      <c r="AA316" s="419"/>
      <c r="AC316" s="420"/>
    </row>
    <row r="317" spans="1:29" s="218" customFormat="1" x14ac:dyDescent="0.25">
      <c r="A317"/>
      <c r="C317" s="411"/>
      <c r="D317" s="412"/>
      <c r="E317" s="413"/>
      <c r="H317" s="414"/>
      <c r="I317" s="415"/>
      <c r="J317" s="414"/>
      <c r="K317" s="414"/>
      <c r="L317" s="414"/>
      <c r="M317" s="415"/>
      <c r="N317" s="428"/>
      <c r="O317" s="416"/>
      <c r="P317" s="414"/>
      <c r="Q317" s="415"/>
      <c r="R317" s="414"/>
      <c r="S317" s="416"/>
      <c r="T317" s="414"/>
      <c r="U317" s="417"/>
      <c r="V317" s="414"/>
      <c r="W317" s="416"/>
      <c r="X317" s="414"/>
      <c r="Y317" s="418"/>
      <c r="AA317" s="419"/>
      <c r="AC317" s="420"/>
    </row>
    <row r="318" spans="1:29" s="218" customFormat="1" x14ac:dyDescent="0.25">
      <c r="A318"/>
      <c r="C318" s="411"/>
      <c r="D318" s="412"/>
      <c r="E318" s="413"/>
      <c r="H318" s="414"/>
      <c r="I318" s="415"/>
      <c r="J318" s="414"/>
      <c r="K318" s="414"/>
      <c r="L318" s="414"/>
      <c r="M318" s="415"/>
      <c r="N318" s="428"/>
      <c r="O318" s="416"/>
      <c r="P318" s="414"/>
      <c r="Q318" s="415"/>
      <c r="R318" s="414"/>
      <c r="S318" s="416"/>
      <c r="T318" s="414"/>
      <c r="U318" s="417"/>
      <c r="V318" s="414"/>
      <c r="W318" s="416"/>
      <c r="X318" s="414"/>
      <c r="Y318" s="418"/>
      <c r="AA318" s="419"/>
      <c r="AC318" s="420"/>
    </row>
    <row r="319" spans="1:29" s="218" customFormat="1" x14ac:dyDescent="0.25">
      <c r="A319"/>
      <c r="C319" s="411"/>
      <c r="D319" s="412"/>
      <c r="E319" s="413"/>
      <c r="H319" s="414"/>
      <c r="I319" s="415"/>
      <c r="J319" s="414"/>
      <c r="K319" s="414"/>
      <c r="L319" s="414"/>
      <c r="M319" s="415"/>
      <c r="N319" s="428"/>
      <c r="O319" s="416"/>
      <c r="P319" s="414"/>
      <c r="Q319" s="415"/>
      <c r="R319" s="414"/>
      <c r="S319" s="416"/>
      <c r="T319" s="414"/>
      <c r="U319" s="417"/>
      <c r="V319" s="414"/>
      <c r="W319" s="416"/>
      <c r="X319" s="414"/>
      <c r="Y319" s="418"/>
      <c r="AA319" s="419"/>
      <c r="AC319" s="420"/>
    </row>
    <row r="320" spans="1:29" s="218" customFormat="1" x14ac:dyDescent="0.25">
      <c r="A320"/>
      <c r="C320" s="411"/>
      <c r="D320" s="412"/>
      <c r="E320" s="413"/>
      <c r="H320" s="414"/>
      <c r="I320" s="415"/>
      <c r="J320" s="414"/>
      <c r="K320" s="414"/>
      <c r="L320" s="414"/>
      <c r="M320" s="415"/>
      <c r="N320" s="428"/>
      <c r="O320" s="416"/>
      <c r="P320" s="414"/>
      <c r="Q320" s="415"/>
      <c r="R320" s="414"/>
      <c r="S320" s="416"/>
      <c r="T320" s="414"/>
      <c r="U320" s="417"/>
      <c r="V320" s="414"/>
      <c r="W320" s="416"/>
      <c r="X320" s="414"/>
      <c r="Y320" s="418"/>
      <c r="AA320" s="419"/>
      <c r="AC320" s="420"/>
    </row>
    <row r="321" spans="1:29" s="218" customFormat="1" x14ac:dyDescent="0.25">
      <c r="A321"/>
      <c r="C321" s="411"/>
      <c r="D321" s="412"/>
      <c r="E321" s="413"/>
      <c r="H321" s="414"/>
      <c r="I321" s="415"/>
      <c r="J321" s="414"/>
      <c r="K321" s="414"/>
      <c r="L321" s="414"/>
      <c r="M321" s="415"/>
      <c r="N321" s="428"/>
      <c r="O321" s="416"/>
      <c r="P321" s="414"/>
      <c r="Q321" s="415"/>
      <c r="R321" s="414"/>
      <c r="S321" s="416"/>
      <c r="T321" s="414"/>
      <c r="U321" s="417"/>
      <c r="V321" s="414"/>
      <c r="W321" s="416"/>
      <c r="X321" s="414"/>
      <c r="Y321" s="418"/>
      <c r="AA321" s="419"/>
      <c r="AC321" s="420"/>
    </row>
    <row r="322" spans="1:29" s="218" customFormat="1" x14ac:dyDescent="0.25">
      <c r="A322"/>
      <c r="C322" s="411"/>
      <c r="D322" s="412"/>
      <c r="E322" s="413"/>
      <c r="H322" s="414"/>
      <c r="I322" s="415"/>
      <c r="J322" s="414"/>
      <c r="K322" s="414"/>
      <c r="L322" s="414"/>
      <c r="M322" s="415"/>
      <c r="N322" s="428"/>
      <c r="O322" s="416"/>
      <c r="P322" s="414"/>
      <c r="Q322" s="415"/>
      <c r="R322" s="414"/>
      <c r="S322" s="416"/>
      <c r="T322" s="414"/>
      <c r="U322" s="417"/>
      <c r="V322" s="414"/>
      <c r="W322" s="416"/>
      <c r="X322" s="414"/>
      <c r="Y322" s="418"/>
      <c r="AA322" s="419"/>
      <c r="AC322" s="420"/>
    </row>
    <row r="323" spans="1:29" s="218" customFormat="1" x14ac:dyDescent="0.25">
      <c r="A323"/>
      <c r="C323" s="411"/>
      <c r="D323" s="412"/>
      <c r="E323" s="413"/>
      <c r="H323" s="414"/>
      <c r="I323" s="415"/>
      <c r="J323" s="414"/>
      <c r="K323" s="414"/>
      <c r="L323" s="414"/>
      <c r="M323" s="415"/>
      <c r="N323" s="428"/>
      <c r="O323" s="416"/>
      <c r="P323" s="414"/>
      <c r="Q323" s="415"/>
      <c r="R323" s="414"/>
      <c r="S323" s="416"/>
      <c r="T323" s="414"/>
      <c r="U323" s="417"/>
      <c r="V323" s="414"/>
      <c r="W323" s="416"/>
      <c r="X323" s="414"/>
      <c r="Y323" s="418"/>
      <c r="AA323" s="419"/>
      <c r="AC323" s="420"/>
    </row>
    <row r="324" spans="1:29" s="218" customFormat="1" x14ac:dyDescent="0.25">
      <c r="A324"/>
      <c r="C324" s="411"/>
      <c r="D324" s="412"/>
      <c r="E324" s="413"/>
      <c r="H324" s="414"/>
      <c r="I324" s="415"/>
      <c r="J324" s="414"/>
      <c r="K324" s="414"/>
      <c r="L324" s="414"/>
      <c r="M324" s="415"/>
      <c r="N324" s="428"/>
      <c r="O324" s="416"/>
      <c r="P324" s="414"/>
      <c r="Q324" s="415"/>
      <c r="R324" s="414"/>
      <c r="S324" s="416"/>
      <c r="T324" s="414"/>
      <c r="U324" s="417"/>
      <c r="V324" s="414"/>
      <c r="W324" s="416"/>
      <c r="X324" s="414"/>
      <c r="Y324" s="418"/>
      <c r="AA324" s="419"/>
      <c r="AC324" s="420"/>
    </row>
    <row r="325" spans="1:29" s="218" customFormat="1" x14ac:dyDescent="0.25">
      <c r="A325"/>
      <c r="C325" s="411"/>
      <c r="D325" s="412"/>
      <c r="E325" s="413"/>
      <c r="H325" s="414"/>
      <c r="I325" s="415"/>
      <c r="J325" s="414"/>
      <c r="K325" s="414"/>
      <c r="L325" s="414"/>
      <c r="M325" s="415"/>
      <c r="N325" s="428"/>
      <c r="O325" s="416"/>
      <c r="P325" s="414"/>
      <c r="Q325" s="415"/>
      <c r="R325" s="414"/>
      <c r="S325" s="416"/>
      <c r="T325" s="414"/>
      <c r="U325" s="417"/>
      <c r="V325" s="414"/>
      <c r="W325" s="416"/>
      <c r="X325" s="414"/>
      <c r="Y325" s="418"/>
      <c r="AA325" s="419"/>
      <c r="AC325" s="420"/>
    </row>
    <row r="326" spans="1:29" s="218" customFormat="1" x14ac:dyDescent="0.25">
      <c r="A326"/>
      <c r="C326" s="411"/>
      <c r="D326" s="412"/>
      <c r="E326" s="413"/>
      <c r="H326" s="414"/>
      <c r="I326" s="415"/>
      <c r="J326" s="414"/>
      <c r="K326" s="414"/>
      <c r="L326" s="414"/>
      <c r="M326" s="415"/>
      <c r="N326" s="428"/>
      <c r="O326" s="416"/>
      <c r="P326" s="414"/>
      <c r="Q326" s="415"/>
      <c r="R326" s="414"/>
      <c r="S326" s="416"/>
      <c r="T326" s="414"/>
      <c r="U326" s="417"/>
      <c r="V326" s="414"/>
      <c r="W326" s="416"/>
      <c r="X326" s="414"/>
      <c r="Y326" s="418"/>
      <c r="AA326" s="419"/>
      <c r="AC326" s="420"/>
    </row>
    <row r="327" spans="1:29" s="218" customFormat="1" x14ac:dyDescent="0.25">
      <c r="A327"/>
      <c r="C327" s="411"/>
      <c r="D327" s="412"/>
      <c r="E327" s="413"/>
      <c r="H327" s="414"/>
      <c r="I327" s="415"/>
      <c r="J327" s="414"/>
      <c r="K327" s="414"/>
      <c r="L327" s="414"/>
      <c r="M327" s="415"/>
      <c r="N327" s="428"/>
      <c r="O327" s="416"/>
      <c r="P327" s="414"/>
      <c r="Q327" s="415"/>
      <c r="R327" s="414"/>
      <c r="S327" s="416"/>
      <c r="T327" s="414"/>
      <c r="U327" s="417"/>
      <c r="V327" s="414"/>
      <c r="W327" s="416"/>
      <c r="X327" s="414"/>
      <c r="Y327" s="418"/>
      <c r="AA327" s="419"/>
      <c r="AC327" s="420"/>
    </row>
    <row r="328" spans="1:29" s="218" customFormat="1" x14ac:dyDescent="0.25">
      <c r="A328"/>
      <c r="C328" s="411"/>
      <c r="D328" s="412"/>
      <c r="E328" s="413"/>
      <c r="H328" s="414"/>
      <c r="I328" s="415"/>
      <c r="J328" s="414"/>
      <c r="K328" s="414"/>
      <c r="L328" s="414"/>
      <c r="M328" s="415"/>
      <c r="N328" s="428"/>
      <c r="O328" s="416"/>
      <c r="P328" s="414"/>
      <c r="Q328" s="415"/>
      <c r="R328" s="414"/>
      <c r="S328" s="416"/>
      <c r="T328" s="414"/>
      <c r="U328" s="417"/>
      <c r="V328" s="414"/>
      <c r="W328" s="416"/>
      <c r="X328" s="414"/>
      <c r="Y328" s="418"/>
      <c r="AA328" s="419"/>
      <c r="AC328" s="420"/>
    </row>
    <row r="329" spans="1:29" s="218" customFormat="1" x14ac:dyDescent="0.25">
      <c r="A329"/>
      <c r="C329" s="411"/>
      <c r="D329" s="412"/>
      <c r="E329" s="413"/>
      <c r="H329" s="414"/>
      <c r="I329" s="415"/>
      <c r="J329" s="414"/>
      <c r="K329" s="414"/>
      <c r="L329" s="414"/>
      <c r="M329" s="415"/>
      <c r="N329" s="428"/>
      <c r="O329" s="416"/>
      <c r="P329" s="414"/>
      <c r="Q329" s="415"/>
      <c r="R329" s="414"/>
      <c r="S329" s="416"/>
      <c r="T329" s="414"/>
      <c r="U329" s="417"/>
      <c r="V329" s="414"/>
      <c r="W329" s="416"/>
      <c r="X329" s="414"/>
      <c r="Y329" s="418"/>
      <c r="AA329" s="419"/>
      <c r="AC329" s="420"/>
    </row>
    <row r="330" spans="1:29" s="218" customFormat="1" x14ac:dyDescent="0.25">
      <c r="A330"/>
      <c r="C330" s="411"/>
      <c r="D330" s="412"/>
      <c r="E330" s="413"/>
      <c r="H330" s="414"/>
      <c r="I330" s="415"/>
      <c r="J330" s="414"/>
      <c r="K330" s="414"/>
      <c r="L330" s="414"/>
      <c r="M330" s="415"/>
      <c r="N330" s="428"/>
      <c r="O330" s="416"/>
      <c r="P330" s="414"/>
      <c r="Q330" s="415"/>
      <c r="R330" s="414"/>
      <c r="S330" s="416"/>
      <c r="T330" s="414"/>
      <c r="U330" s="417"/>
      <c r="V330" s="414"/>
      <c r="W330" s="416"/>
      <c r="X330" s="414"/>
      <c r="Y330" s="418"/>
      <c r="AA330" s="419"/>
      <c r="AC330" s="420"/>
    </row>
    <row r="331" spans="1:29" s="218" customFormat="1" x14ac:dyDescent="0.25">
      <c r="A331"/>
      <c r="C331" s="411"/>
      <c r="D331" s="412"/>
      <c r="E331" s="413"/>
      <c r="H331" s="414"/>
      <c r="I331" s="415"/>
      <c r="J331" s="414"/>
      <c r="K331" s="414"/>
      <c r="L331" s="414"/>
      <c r="M331" s="415"/>
      <c r="N331" s="428"/>
      <c r="O331" s="416"/>
      <c r="P331" s="414"/>
      <c r="Q331" s="415"/>
      <c r="R331" s="414"/>
      <c r="S331" s="416"/>
      <c r="T331" s="414"/>
      <c r="U331" s="417"/>
      <c r="V331" s="414"/>
      <c r="W331" s="416"/>
      <c r="X331" s="414"/>
      <c r="Y331" s="418"/>
      <c r="AA331" s="419"/>
      <c r="AC331" s="420"/>
    </row>
    <row r="332" spans="1:29" s="218" customFormat="1" x14ac:dyDescent="0.25">
      <c r="A332"/>
      <c r="C332" s="411"/>
      <c r="D332" s="412"/>
      <c r="E332" s="413"/>
      <c r="H332" s="414"/>
      <c r="I332" s="415"/>
      <c r="J332" s="414"/>
      <c r="K332" s="414"/>
      <c r="L332" s="414"/>
      <c r="M332" s="415"/>
      <c r="N332" s="428"/>
      <c r="O332" s="416"/>
      <c r="P332" s="414"/>
      <c r="Q332" s="415"/>
      <c r="R332" s="414"/>
      <c r="S332" s="416"/>
      <c r="T332" s="414"/>
      <c r="U332" s="417"/>
      <c r="V332" s="414"/>
      <c r="W332" s="416"/>
      <c r="X332" s="414"/>
      <c r="Y332" s="418"/>
      <c r="AA332" s="419"/>
      <c r="AC332" s="420"/>
    </row>
    <row r="333" spans="1:29" s="218" customFormat="1" x14ac:dyDescent="0.25">
      <c r="A333"/>
      <c r="C333" s="411"/>
      <c r="D333" s="412"/>
      <c r="E333" s="413"/>
      <c r="H333" s="414"/>
      <c r="I333" s="415"/>
      <c r="J333" s="414"/>
      <c r="K333" s="414"/>
      <c r="L333" s="414"/>
      <c r="M333" s="415"/>
      <c r="N333" s="428"/>
      <c r="O333" s="416"/>
      <c r="P333" s="414"/>
      <c r="Q333" s="415"/>
      <c r="R333" s="414"/>
      <c r="S333" s="416"/>
      <c r="T333" s="414"/>
      <c r="U333" s="417"/>
      <c r="V333" s="414"/>
      <c r="W333" s="416"/>
      <c r="X333" s="414"/>
      <c r="Y333" s="418"/>
      <c r="AA333" s="419"/>
      <c r="AC333" s="420"/>
    </row>
    <row r="334" spans="1:29" s="218" customFormat="1" x14ac:dyDescent="0.25">
      <c r="A334"/>
      <c r="C334" s="411"/>
      <c r="D334" s="412"/>
      <c r="E334" s="413"/>
      <c r="H334" s="414"/>
      <c r="I334" s="415"/>
      <c r="J334" s="414"/>
      <c r="K334" s="414"/>
      <c r="L334" s="414"/>
      <c r="M334" s="415"/>
      <c r="N334" s="428"/>
      <c r="O334" s="416"/>
      <c r="P334" s="414"/>
      <c r="Q334" s="415"/>
      <c r="R334" s="414"/>
      <c r="S334" s="416"/>
      <c r="T334" s="414"/>
      <c r="U334" s="417"/>
      <c r="V334" s="414"/>
      <c r="W334" s="416"/>
      <c r="X334" s="414"/>
      <c r="Y334" s="418"/>
      <c r="AA334" s="419"/>
      <c r="AC334" s="420"/>
    </row>
    <row r="335" spans="1:29" s="218" customFormat="1" x14ac:dyDescent="0.25">
      <c r="A335"/>
      <c r="C335" s="411"/>
      <c r="D335" s="412"/>
      <c r="E335" s="413"/>
      <c r="H335" s="414"/>
      <c r="I335" s="415"/>
      <c r="J335" s="414"/>
      <c r="K335" s="414"/>
      <c r="L335" s="414"/>
      <c r="M335" s="415"/>
      <c r="N335" s="428"/>
      <c r="O335" s="416"/>
      <c r="P335" s="414"/>
      <c r="Q335" s="415"/>
      <c r="R335" s="414"/>
      <c r="S335" s="416"/>
      <c r="T335" s="414"/>
      <c r="U335" s="417"/>
      <c r="V335" s="414"/>
      <c r="W335" s="416"/>
      <c r="X335" s="414"/>
      <c r="Y335" s="418"/>
      <c r="AA335" s="419"/>
      <c r="AC335" s="420"/>
    </row>
    <row r="336" spans="1:29" s="218" customFormat="1" x14ac:dyDescent="0.25">
      <c r="A336"/>
      <c r="C336" s="411"/>
      <c r="D336" s="412"/>
      <c r="E336" s="413"/>
      <c r="H336" s="414"/>
      <c r="I336" s="415"/>
      <c r="J336" s="414"/>
      <c r="K336" s="414"/>
      <c r="L336" s="414"/>
      <c r="M336" s="415"/>
      <c r="N336" s="428"/>
      <c r="O336" s="416"/>
      <c r="P336" s="414"/>
      <c r="Q336" s="415"/>
      <c r="R336" s="414"/>
      <c r="S336" s="416"/>
      <c r="T336" s="414"/>
      <c r="U336" s="417"/>
      <c r="V336" s="414"/>
      <c r="W336" s="416"/>
      <c r="X336" s="414"/>
      <c r="Y336" s="418"/>
      <c r="AA336" s="419"/>
      <c r="AC336" s="420"/>
    </row>
    <row r="337" spans="1:29" s="218" customFormat="1" x14ac:dyDescent="0.25">
      <c r="A337"/>
      <c r="C337" s="411"/>
      <c r="D337" s="412"/>
      <c r="E337" s="413"/>
      <c r="H337" s="414"/>
      <c r="I337" s="415"/>
      <c r="J337" s="414"/>
      <c r="K337" s="414"/>
      <c r="L337" s="414"/>
      <c r="M337" s="415"/>
      <c r="N337" s="428"/>
      <c r="O337" s="416"/>
      <c r="P337" s="414"/>
      <c r="Q337" s="415"/>
      <c r="R337" s="414"/>
      <c r="S337" s="416"/>
      <c r="T337" s="414"/>
      <c r="U337" s="417"/>
      <c r="V337" s="414"/>
      <c r="W337" s="416"/>
      <c r="X337" s="414"/>
      <c r="Y337" s="418"/>
      <c r="AA337" s="419"/>
      <c r="AC337" s="420"/>
    </row>
    <row r="338" spans="1:29" s="218" customFormat="1" x14ac:dyDescent="0.25">
      <c r="A338"/>
      <c r="C338" s="411"/>
      <c r="D338" s="412"/>
      <c r="E338" s="413"/>
      <c r="H338" s="414"/>
      <c r="I338" s="415"/>
      <c r="J338" s="414"/>
      <c r="K338" s="414"/>
      <c r="L338" s="414"/>
      <c r="M338" s="415"/>
      <c r="N338" s="428"/>
      <c r="O338" s="416"/>
      <c r="P338" s="414"/>
      <c r="Q338" s="415"/>
      <c r="R338" s="414"/>
      <c r="S338" s="416"/>
      <c r="T338" s="414"/>
      <c r="U338" s="417"/>
      <c r="V338" s="414"/>
      <c r="W338" s="416"/>
      <c r="X338" s="414"/>
      <c r="Y338" s="418"/>
      <c r="AA338" s="419"/>
      <c r="AC338" s="420"/>
    </row>
    <row r="339" spans="1:29" s="218" customFormat="1" x14ac:dyDescent="0.25">
      <c r="A339"/>
      <c r="C339" s="411"/>
      <c r="D339" s="412"/>
      <c r="E339" s="413"/>
      <c r="H339" s="414"/>
      <c r="I339" s="415"/>
      <c r="J339" s="414"/>
      <c r="K339" s="414"/>
      <c r="L339" s="414"/>
      <c r="M339" s="415"/>
      <c r="N339" s="428"/>
      <c r="O339" s="416"/>
      <c r="P339" s="414"/>
      <c r="Q339" s="415"/>
      <c r="R339" s="414"/>
      <c r="S339" s="416"/>
      <c r="T339" s="414"/>
      <c r="U339" s="417"/>
      <c r="V339" s="414"/>
      <c r="W339" s="416"/>
      <c r="X339" s="414"/>
      <c r="Y339" s="418"/>
      <c r="AA339" s="419"/>
      <c r="AC339" s="420"/>
    </row>
    <row r="340" spans="1:29" s="218" customFormat="1" x14ac:dyDescent="0.25">
      <c r="A340"/>
      <c r="C340" s="411"/>
      <c r="D340" s="412"/>
      <c r="E340" s="413"/>
      <c r="H340" s="414"/>
      <c r="I340" s="415"/>
      <c r="J340" s="414"/>
      <c r="K340" s="414"/>
      <c r="L340" s="414"/>
      <c r="M340" s="415"/>
      <c r="N340" s="428"/>
      <c r="O340" s="416"/>
      <c r="P340" s="414"/>
      <c r="Q340" s="415"/>
      <c r="R340" s="414"/>
      <c r="S340" s="416"/>
      <c r="T340" s="414"/>
      <c r="U340" s="417"/>
      <c r="V340" s="414"/>
      <c r="W340" s="416"/>
      <c r="X340" s="414"/>
      <c r="Y340" s="418"/>
      <c r="AA340" s="419"/>
      <c r="AC340" s="420"/>
    </row>
    <row r="341" spans="1:29" s="218" customFormat="1" x14ac:dyDescent="0.25">
      <c r="A341"/>
      <c r="C341" s="411"/>
      <c r="D341" s="412"/>
      <c r="E341" s="413"/>
      <c r="H341" s="414"/>
      <c r="I341" s="415"/>
      <c r="J341" s="414"/>
      <c r="K341" s="414"/>
      <c r="L341" s="414"/>
      <c r="M341" s="415"/>
      <c r="N341" s="428"/>
      <c r="O341" s="416"/>
      <c r="P341" s="414"/>
      <c r="Q341" s="415"/>
      <c r="R341" s="414"/>
      <c r="S341" s="416"/>
      <c r="T341" s="414"/>
      <c r="U341" s="417"/>
      <c r="V341" s="414"/>
      <c r="W341" s="416"/>
      <c r="X341" s="414"/>
      <c r="Y341" s="418"/>
      <c r="AA341" s="419"/>
      <c r="AC341" s="420"/>
    </row>
    <row r="342" spans="1:29" s="218" customFormat="1" x14ac:dyDescent="0.25">
      <c r="A342"/>
      <c r="C342" s="411"/>
      <c r="D342" s="412"/>
      <c r="E342" s="413"/>
      <c r="H342" s="414"/>
      <c r="I342" s="415"/>
      <c r="J342" s="414"/>
      <c r="K342" s="414"/>
      <c r="L342" s="414"/>
      <c r="M342" s="415"/>
      <c r="N342" s="428"/>
      <c r="O342" s="416"/>
      <c r="P342" s="414"/>
      <c r="Q342" s="415"/>
      <c r="R342" s="414"/>
      <c r="S342" s="416"/>
      <c r="T342" s="414"/>
      <c r="U342" s="417"/>
      <c r="V342" s="414"/>
      <c r="W342" s="416"/>
      <c r="X342" s="414"/>
      <c r="Y342" s="418"/>
      <c r="AA342" s="419"/>
      <c r="AC342" s="420"/>
    </row>
    <row r="343" spans="1:29" s="218" customFormat="1" x14ac:dyDescent="0.25">
      <c r="A343"/>
      <c r="C343" s="411"/>
      <c r="D343" s="412"/>
      <c r="E343" s="413"/>
      <c r="H343" s="414"/>
      <c r="I343" s="415"/>
      <c r="J343" s="414"/>
      <c r="K343" s="414"/>
      <c r="L343" s="414"/>
      <c r="M343" s="415"/>
      <c r="N343" s="428"/>
      <c r="O343" s="416"/>
      <c r="P343" s="414"/>
      <c r="Q343" s="415"/>
      <c r="R343" s="414"/>
      <c r="S343" s="416"/>
      <c r="T343" s="414"/>
      <c r="U343" s="417"/>
      <c r="V343" s="414"/>
      <c r="W343" s="416"/>
      <c r="X343" s="414"/>
      <c r="Y343" s="418"/>
      <c r="AA343" s="419"/>
      <c r="AC343" s="420"/>
    </row>
    <row r="344" spans="1:29" s="218" customFormat="1" x14ac:dyDescent="0.25">
      <c r="A344"/>
      <c r="C344" s="411"/>
      <c r="D344" s="412"/>
      <c r="E344" s="413"/>
      <c r="H344" s="414"/>
      <c r="I344" s="415"/>
      <c r="J344" s="414"/>
      <c r="K344" s="414"/>
      <c r="L344" s="414"/>
      <c r="M344" s="415"/>
      <c r="N344" s="428"/>
      <c r="O344" s="416"/>
      <c r="P344" s="414"/>
      <c r="Q344" s="415"/>
      <c r="R344" s="414"/>
      <c r="S344" s="416"/>
      <c r="T344" s="414"/>
      <c r="U344" s="417"/>
      <c r="V344" s="414"/>
      <c r="W344" s="416"/>
      <c r="X344" s="414"/>
      <c r="Y344" s="418"/>
      <c r="AA344" s="419"/>
      <c r="AC344" s="420"/>
    </row>
    <row r="345" spans="1:29" s="218" customFormat="1" x14ac:dyDescent="0.25">
      <c r="A345"/>
      <c r="C345" s="411"/>
      <c r="D345" s="412"/>
      <c r="E345" s="413"/>
      <c r="H345" s="414"/>
      <c r="I345" s="415"/>
      <c r="J345" s="414"/>
      <c r="K345" s="414"/>
      <c r="L345" s="414"/>
      <c r="M345" s="415"/>
      <c r="N345" s="428"/>
      <c r="O345" s="416"/>
      <c r="P345" s="414"/>
      <c r="Q345" s="415"/>
      <c r="R345" s="414"/>
      <c r="S345" s="416"/>
      <c r="T345" s="414"/>
      <c r="U345" s="417"/>
      <c r="V345" s="414"/>
      <c r="W345" s="416"/>
      <c r="X345" s="414"/>
      <c r="Y345" s="418"/>
      <c r="AA345" s="419"/>
      <c r="AC345" s="420"/>
    </row>
    <row r="346" spans="1:29" s="218" customFormat="1" x14ac:dyDescent="0.25">
      <c r="A346"/>
      <c r="C346" s="411"/>
      <c r="D346" s="412"/>
      <c r="E346" s="413"/>
      <c r="H346" s="414"/>
      <c r="I346" s="415"/>
      <c r="J346" s="414"/>
      <c r="K346" s="414"/>
      <c r="L346" s="414"/>
      <c r="M346" s="415"/>
      <c r="N346" s="428"/>
      <c r="O346" s="416"/>
      <c r="P346" s="414"/>
      <c r="Q346" s="415"/>
      <c r="R346" s="414"/>
      <c r="S346" s="416"/>
      <c r="T346" s="414"/>
      <c r="U346" s="417"/>
      <c r="V346" s="414"/>
      <c r="W346" s="416"/>
      <c r="X346" s="414"/>
      <c r="Y346" s="418"/>
      <c r="AA346" s="419"/>
      <c r="AC346" s="420"/>
    </row>
    <row r="347" spans="1:29" s="218" customFormat="1" x14ac:dyDescent="0.25">
      <c r="A347"/>
      <c r="C347" s="411"/>
      <c r="D347" s="412"/>
      <c r="E347" s="413"/>
      <c r="H347" s="414"/>
      <c r="I347" s="415"/>
      <c r="J347" s="414"/>
      <c r="K347" s="414"/>
      <c r="L347" s="414"/>
      <c r="M347" s="415"/>
      <c r="N347" s="428"/>
      <c r="O347" s="416"/>
      <c r="P347" s="414"/>
      <c r="Q347" s="415"/>
      <c r="R347" s="414"/>
      <c r="S347" s="416"/>
      <c r="T347" s="414"/>
      <c r="U347" s="417"/>
      <c r="V347" s="414"/>
      <c r="W347" s="416"/>
      <c r="X347" s="414"/>
      <c r="Y347" s="418"/>
      <c r="AA347" s="419"/>
      <c r="AC347" s="420"/>
    </row>
    <row r="348" spans="1:29" s="218" customFormat="1" x14ac:dyDescent="0.25">
      <c r="A348"/>
      <c r="C348" s="411"/>
      <c r="D348" s="412"/>
      <c r="E348" s="413"/>
      <c r="H348" s="414"/>
      <c r="I348" s="415"/>
      <c r="J348" s="414"/>
      <c r="K348" s="414"/>
      <c r="L348" s="414"/>
      <c r="M348" s="415"/>
      <c r="N348" s="428"/>
      <c r="O348" s="416"/>
      <c r="P348" s="414"/>
      <c r="Q348" s="415"/>
      <c r="R348" s="414"/>
      <c r="S348" s="416"/>
      <c r="T348" s="414"/>
      <c r="U348" s="417"/>
      <c r="V348" s="414"/>
      <c r="W348" s="416"/>
      <c r="X348" s="414"/>
      <c r="Y348" s="418"/>
      <c r="AA348" s="419"/>
      <c r="AC348" s="420"/>
    </row>
    <row r="349" spans="1:29" s="218" customFormat="1" x14ac:dyDescent="0.25">
      <c r="A349"/>
      <c r="C349" s="411"/>
      <c r="D349" s="412"/>
      <c r="E349" s="413"/>
      <c r="H349" s="414"/>
      <c r="I349" s="415"/>
      <c r="J349" s="414"/>
      <c r="K349" s="414"/>
      <c r="L349" s="414"/>
      <c r="M349" s="415"/>
      <c r="N349" s="428"/>
      <c r="O349" s="416"/>
      <c r="P349" s="414"/>
      <c r="Q349" s="415"/>
      <c r="R349" s="414"/>
      <c r="S349" s="416"/>
      <c r="T349" s="414"/>
      <c r="U349" s="417"/>
      <c r="V349" s="414"/>
      <c r="W349" s="416"/>
      <c r="X349" s="414"/>
      <c r="Y349" s="418"/>
      <c r="AA349" s="419"/>
      <c r="AC349" s="420"/>
    </row>
    <row r="350" spans="1:29" s="218" customFormat="1" x14ac:dyDescent="0.25">
      <c r="A350"/>
      <c r="C350" s="411"/>
      <c r="D350" s="412"/>
      <c r="E350" s="413"/>
      <c r="H350" s="414"/>
      <c r="I350" s="415"/>
      <c r="J350" s="414"/>
      <c r="K350" s="414"/>
      <c r="L350" s="414"/>
      <c r="M350" s="415"/>
      <c r="N350" s="428"/>
      <c r="O350" s="416"/>
      <c r="P350" s="414"/>
      <c r="Q350" s="415"/>
      <c r="R350" s="414"/>
      <c r="S350" s="416"/>
      <c r="T350" s="414"/>
      <c r="U350" s="417"/>
      <c r="V350" s="414"/>
      <c r="W350" s="416"/>
      <c r="X350" s="414"/>
      <c r="Y350" s="418"/>
      <c r="AA350" s="419"/>
      <c r="AC350" s="420"/>
    </row>
    <row r="351" spans="1:29" s="218" customFormat="1" x14ac:dyDescent="0.25">
      <c r="A351"/>
      <c r="C351" s="411"/>
      <c r="D351" s="412"/>
      <c r="E351" s="413"/>
      <c r="H351" s="414"/>
      <c r="I351" s="415"/>
      <c r="J351" s="414"/>
      <c r="K351" s="414"/>
      <c r="L351" s="414"/>
      <c r="M351" s="415"/>
      <c r="N351" s="428"/>
      <c r="O351" s="416"/>
      <c r="P351" s="414"/>
      <c r="Q351" s="415"/>
      <c r="R351" s="414"/>
      <c r="S351" s="416"/>
      <c r="T351" s="414"/>
      <c r="U351" s="417"/>
      <c r="V351" s="414"/>
      <c r="W351" s="416"/>
      <c r="X351" s="414"/>
      <c r="Y351" s="418"/>
      <c r="AA351" s="419"/>
      <c r="AC351" s="420"/>
    </row>
    <row r="352" spans="1:29" s="218" customFormat="1" x14ac:dyDescent="0.25">
      <c r="A352"/>
      <c r="C352" s="411"/>
      <c r="D352" s="412"/>
      <c r="E352" s="413"/>
      <c r="H352" s="414"/>
      <c r="I352" s="415"/>
      <c r="J352" s="414"/>
      <c r="K352" s="414"/>
      <c r="L352" s="414"/>
      <c r="M352" s="415"/>
      <c r="N352" s="428"/>
      <c r="O352" s="416"/>
      <c r="P352" s="414"/>
      <c r="Q352" s="415"/>
      <c r="R352" s="414"/>
      <c r="S352" s="416"/>
      <c r="T352" s="414"/>
      <c r="U352" s="417"/>
      <c r="V352" s="414"/>
      <c r="W352" s="416"/>
      <c r="X352" s="414"/>
      <c r="Y352" s="418"/>
      <c r="AA352" s="419"/>
      <c r="AC352" s="420"/>
    </row>
    <row r="353" spans="1:29" s="218" customFormat="1" x14ac:dyDescent="0.25">
      <c r="A353"/>
      <c r="C353" s="411"/>
      <c r="D353" s="412"/>
      <c r="E353" s="413"/>
      <c r="H353" s="414"/>
      <c r="I353" s="415"/>
      <c r="J353" s="414"/>
      <c r="K353" s="414"/>
      <c r="L353" s="414"/>
      <c r="M353" s="415"/>
      <c r="N353" s="428"/>
      <c r="O353" s="416"/>
      <c r="P353" s="414"/>
      <c r="Q353" s="415"/>
      <c r="R353" s="414"/>
      <c r="S353" s="416"/>
      <c r="T353" s="414"/>
      <c r="U353" s="417"/>
      <c r="V353" s="414"/>
      <c r="W353" s="416"/>
      <c r="X353" s="414"/>
      <c r="Y353" s="418"/>
      <c r="AA353" s="419"/>
      <c r="AC353" s="420"/>
    </row>
    <row r="354" spans="1:29" s="218" customFormat="1" x14ac:dyDescent="0.25">
      <c r="A354"/>
      <c r="C354" s="411"/>
      <c r="D354" s="412"/>
      <c r="E354" s="413"/>
      <c r="H354" s="414"/>
      <c r="I354" s="415"/>
      <c r="J354" s="414"/>
      <c r="K354" s="414"/>
      <c r="L354" s="414"/>
      <c r="M354" s="415"/>
      <c r="N354" s="428"/>
      <c r="O354" s="416"/>
      <c r="P354" s="414"/>
      <c r="Q354" s="415"/>
      <c r="R354" s="414"/>
      <c r="S354" s="416"/>
      <c r="T354" s="414"/>
      <c r="U354" s="417"/>
      <c r="V354" s="414"/>
      <c r="W354" s="416"/>
      <c r="X354" s="414"/>
      <c r="Y354" s="418"/>
      <c r="AA354" s="419"/>
      <c r="AC354" s="420"/>
    </row>
    <row r="355" spans="1:29" s="218" customFormat="1" x14ac:dyDescent="0.25">
      <c r="A355"/>
      <c r="C355" s="411"/>
      <c r="D355" s="412"/>
      <c r="E355" s="413"/>
      <c r="H355" s="414"/>
      <c r="I355" s="415"/>
      <c r="J355" s="414"/>
      <c r="K355" s="414"/>
      <c r="L355" s="414"/>
      <c r="M355" s="415"/>
      <c r="N355" s="428"/>
      <c r="O355" s="416"/>
      <c r="P355" s="414"/>
      <c r="Q355" s="415"/>
      <c r="R355" s="414"/>
      <c r="S355" s="416"/>
      <c r="T355" s="414"/>
      <c r="U355" s="417"/>
      <c r="V355" s="414"/>
      <c r="W355" s="416"/>
      <c r="X355" s="414"/>
      <c r="Y355" s="418"/>
      <c r="AA355" s="419"/>
      <c r="AC355" s="420"/>
    </row>
    <row r="356" spans="1:29" s="218" customFormat="1" x14ac:dyDescent="0.25">
      <c r="A356"/>
      <c r="C356" s="411"/>
      <c r="D356" s="412"/>
      <c r="E356" s="413"/>
      <c r="H356" s="414"/>
      <c r="I356" s="415"/>
      <c r="J356" s="414"/>
      <c r="K356" s="414"/>
      <c r="L356" s="414"/>
      <c r="M356" s="415"/>
      <c r="N356" s="428"/>
      <c r="O356" s="416"/>
      <c r="P356" s="414"/>
      <c r="Q356" s="415"/>
      <c r="R356" s="414"/>
      <c r="S356" s="416"/>
      <c r="T356" s="414"/>
      <c r="U356" s="417"/>
      <c r="V356" s="414"/>
      <c r="W356" s="416"/>
      <c r="X356" s="414"/>
      <c r="Y356" s="418"/>
      <c r="AA356" s="419"/>
      <c r="AC356" s="420"/>
    </row>
    <row r="357" spans="1:29" s="218" customFormat="1" x14ac:dyDescent="0.25">
      <c r="A357"/>
      <c r="C357" s="411"/>
      <c r="D357" s="412"/>
      <c r="E357" s="413"/>
      <c r="H357" s="414"/>
      <c r="I357" s="415"/>
      <c r="J357" s="414"/>
      <c r="K357" s="414"/>
      <c r="L357" s="414"/>
      <c r="M357" s="415"/>
      <c r="N357" s="428"/>
      <c r="O357" s="416"/>
      <c r="P357" s="414"/>
      <c r="Q357" s="415"/>
      <c r="R357" s="414"/>
      <c r="S357" s="416"/>
      <c r="T357" s="414"/>
      <c r="U357" s="417"/>
      <c r="V357" s="414"/>
      <c r="W357" s="416"/>
      <c r="X357" s="414"/>
      <c r="Y357" s="418"/>
      <c r="AA357" s="419"/>
      <c r="AC357" s="420"/>
    </row>
    <row r="358" spans="1:29" s="218" customFormat="1" x14ac:dyDescent="0.25">
      <c r="A358"/>
      <c r="C358" s="411"/>
      <c r="D358" s="412"/>
      <c r="E358" s="413"/>
      <c r="H358" s="414"/>
      <c r="I358" s="415"/>
      <c r="J358" s="414"/>
      <c r="K358" s="414"/>
      <c r="L358" s="414"/>
      <c r="M358" s="415"/>
      <c r="N358" s="428"/>
      <c r="O358" s="416"/>
      <c r="P358" s="414"/>
      <c r="Q358" s="415"/>
      <c r="R358" s="414"/>
      <c r="S358" s="416"/>
      <c r="T358" s="414"/>
      <c r="U358" s="417"/>
      <c r="V358" s="414"/>
      <c r="W358" s="416"/>
      <c r="X358" s="414"/>
      <c r="Y358" s="418"/>
      <c r="AA358" s="419"/>
      <c r="AC358" s="420"/>
    </row>
    <row r="359" spans="1:29" s="218" customFormat="1" x14ac:dyDescent="0.25">
      <c r="A359"/>
      <c r="C359" s="411"/>
      <c r="D359" s="412"/>
      <c r="E359" s="413"/>
      <c r="H359" s="414"/>
      <c r="I359" s="415"/>
      <c r="J359" s="414"/>
      <c r="K359" s="414"/>
      <c r="L359" s="414"/>
      <c r="M359" s="415"/>
      <c r="N359" s="428"/>
      <c r="O359" s="416"/>
      <c r="P359" s="414"/>
      <c r="Q359" s="415"/>
      <c r="R359" s="414"/>
      <c r="S359" s="416"/>
      <c r="T359" s="414"/>
      <c r="U359" s="417"/>
      <c r="V359" s="414"/>
      <c r="W359" s="416"/>
      <c r="X359" s="414"/>
      <c r="Y359" s="418"/>
      <c r="AA359" s="419"/>
      <c r="AC359" s="420"/>
    </row>
    <row r="360" spans="1:29" s="218" customFormat="1" x14ac:dyDescent="0.25">
      <c r="A360"/>
      <c r="C360" s="411"/>
      <c r="D360" s="412"/>
      <c r="E360" s="413"/>
      <c r="H360" s="414"/>
      <c r="I360" s="415"/>
      <c r="J360" s="414"/>
      <c r="K360" s="414"/>
      <c r="L360" s="414"/>
      <c r="M360" s="415"/>
      <c r="N360" s="428"/>
      <c r="O360" s="416"/>
      <c r="P360" s="414"/>
      <c r="Q360" s="415"/>
      <c r="R360" s="414"/>
      <c r="S360" s="416"/>
      <c r="T360" s="414"/>
      <c r="U360" s="417"/>
      <c r="V360" s="414"/>
      <c r="W360" s="416"/>
      <c r="X360" s="414"/>
      <c r="Y360" s="418"/>
      <c r="AA360" s="419"/>
      <c r="AC360" s="420"/>
    </row>
    <row r="361" spans="1:29" s="218" customFormat="1" x14ac:dyDescent="0.25">
      <c r="A361"/>
      <c r="C361" s="411"/>
      <c r="D361" s="412"/>
      <c r="E361" s="413"/>
      <c r="H361" s="414"/>
      <c r="I361" s="415"/>
      <c r="J361" s="414"/>
      <c r="K361" s="414"/>
      <c r="L361" s="414"/>
      <c r="M361" s="415"/>
      <c r="N361" s="428"/>
      <c r="O361" s="416"/>
      <c r="P361" s="414"/>
      <c r="Q361" s="415"/>
      <c r="R361" s="414"/>
      <c r="S361" s="416"/>
      <c r="T361" s="414"/>
      <c r="U361" s="417"/>
      <c r="V361" s="414"/>
      <c r="W361" s="416"/>
      <c r="X361" s="414"/>
      <c r="Y361" s="418"/>
      <c r="AA361" s="419"/>
      <c r="AC361" s="420"/>
    </row>
    <row r="362" spans="1:29" s="218" customFormat="1" x14ac:dyDescent="0.25">
      <c r="A362"/>
      <c r="C362" s="411"/>
      <c r="D362" s="412"/>
      <c r="E362" s="413"/>
      <c r="H362" s="414"/>
      <c r="I362" s="415"/>
      <c r="J362" s="414"/>
      <c r="K362" s="414"/>
      <c r="L362" s="414"/>
      <c r="M362" s="415"/>
      <c r="N362" s="428"/>
      <c r="O362" s="416"/>
      <c r="P362" s="414"/>
      <c r="Q362" s="415"/>
      <c r="R362" s="414"/>
      <c r="S362" s="416"/>
      <c r="T362" s="414"/>
      <c r="U362" s="417"/>
      <c r="V362" s="414"/>
      <c r="W362" s="416"/>
      <c r="X362" s="414"/>
      <c r="Y362" s="418"/>
      <c r="AA362" s="419"/>
      <c r="AC362" s="420"/>
    </row>
    <row r="363" spans="1:29" s="218" customFormat="1" x14ac:dyDescent="0.25">
      <c r="A363"/>
      <c r="C363" s="411"/>
      <c r="D363" s="412"/>
      <c r="E363" s="413"/>
      <c r="H363" s="414"/>
      <c r="I363" s="415"/>
      <c r="J363" s="414"/>
      <c r="K363" s="414"/>
      <c r="L363" s="414"/>
      <c r="M363" s="415"/>
      <c r="N363" s="428"/>
      <c r="O363" s="416"/>
      <c r="P363" s="414"/>
      <c r="Q363" s="415"/>
      <c r="R363" s="414"/>
      <c r="S363" s="416"/>
      <c r="T363" s="414"/>
      <c r="U363" s="417"/>
      <c r="V363" s="414"/>
      <c r="W363" s="416"/>
      <c r="X363" s="414"/>
      <c r="Y363" s="418"/>
      <c r="AA363" s="419"/>
      <c r="AC363" s="420"/>
    </row>
    <row r="364" spans="1:29" s="218" customFormat="1" x14ac:dyDescent="0.25">
      <c r="A364"/>
      <c r="C364" s="411"/>
      <c r="D364" s="412"/>
      <c r="E364" s="413"/>
      <c r="H364" s="414"/>
      <c r="I364" s="415"/>
      <c r="J364" s="414"/>
      <c r="K364" s="414"/>
      <c r="L364" s="414"/>
      <c r="M364" s="415"/>
      <c r="N364" s="428"/>
      <c r="O364" s="416"/>
      <c r="P364" s="414"/>
      <c r="Q364" s="415"/>
      <c r="R364" s="414"/>
      <c r="S364" s="416"/>
      <c r="T364" s="414"/>
      <c r="U364" s="417"/>
      <c r="V364" s="414"/>
      <c r="W364" s="416"/>
      <c r="X364" s="414"/>
      <c r="Y364" s="418"/>
      <c r="AA364" s="419"/>
      <c r="AC364" s="420"/>
    </row>
    <row r="365" spans="1:29" s="218" customFormat="1" x14ac:dyDescent="0.25">
      <c r="A365"/>
      <c r="C365" s="411"/>
      <c r="D365" s="412"/>
      <c r="E365" s="413"/>
      <c r="H365" s="414"/>
      <c r="I365" s="415"/>
      <c r="J365" s="414"/>
      <c r="K365" s="414"/>
      <c r="L365" s="414"/>
      <c r="M365" s="415"/>
      <c r="N365" s="428"/>
      <c r="O365" s="416"/>
      <c r="P365" s="414"/>
      <c r="Q365" s="415"/>
      <c r="R365" s="414"/>
      <c r="S365" s="416"/>
      <c r="T365" s="414"/>
      <c r="U365" s="417"/>
      <c r="V365" s="414"/>
      <c r="W365" s="416"/>
      <c r="X365" s="414"/>
      <c r="Y365" s="418"/>
      <c r="AA365" s="419"/>
      <c r="AC365" s="420"/>
    </row>
    <row r="366" spans="1:29" s="218" customFormat="1" x14ac:dyDescent="0.25">
      <c r="A366"/>
      <c r="C366" s="411"/>
      <c r="D366" s="412"/>
      <c r="E366" s="413"/>
      <c r="H366" s="414"/>
      <c r="I366" s="415"/>
      <c r="J366" s="414"/>
      <c r="K366" s="414"/>
      <c r="L366" s="414"/>
      <c r="M366" s="415"/>
      <c r="N366" s="428"/>
      <c r="O366" s="416"/>
      <c r="P366" s="414"/>
      <c r="Q366" s="415"/>
      <c r="R366" s="414"/>
      <c r="S366" s="416"/>
      <c r="T366" s="414"/>
      <c r="U366" s="417"/>
      <c r="V366" s="414"/>
      <c r="W366" s="416"/>
      <c r="X366" s="414"/>
      <c r="Y366" s="418"/>
      <c r="AA366" s="419"/>
      <c r="AC366" s="420"/>
    </row>
    <row r="367" spans="1:29" s="218" customFormat="1" x14ac:dyDescent="0.25">
      <c r="A367"/>
      <c r="C367" s="411"/>
      <c r="D367" s="412"/>
      <c r="E367" s="413"/>
      <c r="H367" s="414"/>
      <c r="I367" s="415"/>
      <c r="J367" s="414"/>
      <c r="K367" s="414"/>
      <c r="L367" s="414"/>
      <c r="M367" s="415"/>
      <c r="N367" s="428"/>
      <c r="O367" s="416"/>
      <c r="P367" s="414"/>
      <c r="Q367" s="415"/>
      <c r="R367" s="414"/>
      <c r="S367" s="416"/>
      <c r="T367" s="414"/>
      <c r="U367" s="417"/>
      <c r="V367" s="414"/>
      <c r="W367" s="416"/>
      <c r="X367" s="414"/>
      <c r="Y367" s="418"/>
      <c r="AA367" s="419"/>
      <c r="AC367" s="420"/>
    </row>
    <row r="368" spans="1:29" s="218" customFormat="1" x14ac:dyDescent="0.25">
      <c r="A368"/>
      <c r="C368" s="411"/>
      <c r="D368" s="412"/>
      <c r="E368" s="413"/>
      <c r="H368" s="414"/>
      <c r="I368" s="415"/>
      <c r="J368" s="414"/>
      <c r="K368" s="414"/>
      <c r="L368" s="414"/>
      <c r="M368" s="415"/>
      <c r="N368" s="428"/>
      <c r="O368" s="416"/>
      <c r="P368" s="414"/>
      <c r="Q368" s="415"/>
      <c r="R368" s="414"/>
      <c r="S368" s="416"/>
      <c r="T368" s="414"/>
      <c r="U368" s="417"/>
      <c r="V368" s="414"/>
      <c r="W368" s="416"/>
      <c r="X368" s="414"/>
      <c r="Y368" s="418"/>
      <c r="AA368" s="419"/>
      <c r="AC368" s="420"/>
    </row>
    <row r="369" spans="1:29" s="218" customFormat="1" x14ac:dyDescent="0.25">
      <c r="A369"/>
      <c r="C369" s="411"/>
      <c r="D369" s="412"/>
      <c r="E369" s="413"/>
      <c r="H369" s="414"/>
      <c r="I369" s="415"/>
      <c r="J369" s="414"/>
      <c r="K369" s="414"/>
      <c r="L369" s="414"/>
      <c r="M369" s="415"/>
      <c r="N369" s="428"/>
      <c r="O369" s="416"/>
      <c r="P369" s="414"/>
      <c r="Q369" s="415"/>
      <c r="R369" s="414"/>
      <c r="S369" s="416"/>
      <c r="T369" s="414"/>
      <c r="U369" s="417"/>
      <c r="V369" s="414"/>
      <c r="W369" s="416"/>
      <c r="X369" s="414"/>
      <c r="Y369" s="418"/>
      <c r="AA369" s="419"/>
      <c r="AC369" s="420"/>
    </row>
    <row r="370" spans="1:29" s="218" customFormat="1" x14ac:dyDescent="0.25">
      <c r="A370"/>
      <c r="C370" s="411"/>
      <c r="D370" s="412"/>
      <c r="E370" s="413"/>
      <c r="H370" s="414"/>
      <c r="I370" s="415"/>
      <c r="J370" s="414"/>
      <c r="K370" s="414"/>
      <c r="L370" s="414"/>
      <c r="M370" s="415"/>
      <c r="N370" s="428"/>
      <c r="O370" s="416"/>
      <c r="P370" s="414"/>
      <c r="Q370" s="415"/>
      <c r="R370" s="414"/>
      <c r="S370" s="416"/>
      <c r="T370" s="414"/>
      <c r="U370" s="417"/>
      <c r="V370" s="414"/>
      <c r="W370" s="416"/>
      <c r="X370" s="414"/>
      <c r="Y370" s="418"/>
      <c r="AA370" s="419"/>
      <c r="AC370" s="420"/>
    </row>
    <row r="371" spans="1:29" s="218" customFormat="1" x14ac:dyDescent="0.25">
      <c r="A371"/>
      <c r="C371" s="411"/>
      <c r="D371" s="412"/>
      <c r="E371" s="413"/>
      <c r="H371" s="414"/>
      <c r="I371" s="415"/>
      <c r="J371" s="414"/>
      <c r="K371" s="414"/>
      <c r="L371" s="414"/>
      <c r="M371" s="415"/>
      <c r="N371" s="428"/>
      <c r="O371" s="416"/>
      <c r="P371" s="414"/>
      <c r="Q371" s="415"/>
      <c r="R371" s="414"/>
      <c r="S371" s="416"/>
      <c r="T371" s="414"/>
      <c r="U371" s="417"/>
      <c r="V371" s="414"/>
      <c r="W371" s="416"/>
      <c r="X371" s="414"/>
      <c r="Y371" s="418"/>
      <c r="AA371" s="419"/>
      <c r="AC371" s="420"/>
    </row>
    <row r="372" spans="1:29" s="218" customFormat="1" x14ac:dyDescent="0.25">
      <c r="A372"/>
      <c r="C372" s="411"/>
      <c r="D372" s="412"/>
      <c r="E372" s="413"/>
      <c r="H372" s="414"/>
      <c r="I372" s="415"/>
      <c r="J372" s="414"/>
      <c r="K372" s="414"/>
      <c r="L372" s="414"/>
      <c r="M372" s="415"/>
      <c r="N372" s="428"/>
      <c r="O372" s="416"/>
      <c r="P372" s="414"/>
      <c r="Q372" s="415"/>
      <c r="R372" s="414"/>
      <c r="S372" s="416"/>
      <c r="T372" s="414"/>
      <c r="U372" s="417"/>
      <c r="V372" s="414"/>
      <c r="W372" s="416"/>
      <c r="X372" s="414"/>
      <c r="Y372" s="418"/>
      <c r="AA372" s="419"/>
      <c r="AC372" s="420"/>
    </row>
    <row r="373" spans="1:29" s="218" customFormat="1" x14ac:dyDescent="0.25">
      <c r="A373"/>
      <c r="C373" s="411"/>
      <c r="D373" s="412"/>
      <c r="E373" s="413"/>
      <c r="H373" s="414"/>
      <c r="I373" s="415"/>
      <c r="J373" s="414"/>
      <c r="K373" s="414"/>
      <c r="L373" s="414"/>
      <c r="M373" s="415"/>
      <c r="N373" s="428"/>
      <c r="O373" s="416"/>
      <c r="P373" s="414"/>
      <c r="Q373" s="415"/>
      <c r="R373" s="414"/>
      <c r="S373" s="416"/>
      <c r="T373" s="414"/>
      <c r="U373" s="417"/>
      <c r="V373" s="414"/>
      <c r="W373" s="416"/>
      <c r="X373" s="414"/>
      <c r="Y373" s="418"/>
      <c r="AA373" s="419"/>
      <c r="AC373" s="420"/>
    </row>
    <row r="374" spans="1:29" s="218" customFormat="1" x14ac:dyDescent="0.25">
      <c r="A374"/>
      <c r="C374" s="411"/>
      <c r="D374" s="412"/>
      <c r="E374" s="413"/>
      <c r="H374" s="414"/>
      <c r="I374" s="415"/>
      <c r="J374" s="414"/>
      <c r="K374" s="414"/>
      <c r="L374" s="414"/>
      <c r="M374" s="415"/>
      <c r="N374" s="428"/>
      <c r="O374" s="416"/>
      <c r="P374" s="414"/>
      <c r="Q374" s="415"/>
      <c r="R374" s="414"/>
      <c r="S374" s="416"/>
      <c r="T374" s="414"/>
      <c r="U374" s="417"/>
      <c r="V374" s="414"/>
      <c r="W374" s="416"/>
      <c r="X374" s="414"/>
      <c r="Y374" s="418"/>
      <c r="AA374" s="419"/>
      <c r="AC374" s="420"/>
    </row>
    <row r="375" spans="1:29" s="218" customFormat="1" x14ac:dyDescent="0.25">
      <c r="A375"/>
      <c r="C375" s="411"/>
      <c r="D375" s="412"/>
      <c r="E375" s="413"/>
      <c r="H375" s="414"/>
      <c r="I375" s="415"/>
      <c r="J375" s="414"/>
      <c r="K375" s="414"/>
      <c r="L375" s="414"/>
      <c r="M375" s="415"/>
      <c r="N375" s="428"/>
      <c r="O375" s="416"/>
      <c r="P375" s="414"/>
      <c r="Q375" s="415"/>
      <c r="R375" s="414"/>
      <c r="S375" s="416"/>
      <c r="T375" s="414"/>
      <c r="U375" s="417"/>
      <c r="V375" s="414"/>
      <c r="W375" s="416"/>
      <c r="X375" s="414"/>
      <c r="Y375" s="418"/>
      <c r="AA375" s="419"/>
      <c r="AC375" s="420"/>
    </row>
    <row r="376" spans="1:29" s="218" customFormat="1" x14ac:dyDescent="0.25">
      <c r="A376"/>
      <c r="C376" s="411"/>
      <c r="D376" s="412"/>
      <c r="E376" s="413"/>
      <c r="H376" s="414"/>
      <c r="I376" s="415"/>
      <c r="J376" s="414"/>
      <c r="K376" s="414"/>
      <c r="L376" s="414"/>
      <c r="M376" s="415"/>
      <c r="N376" s="428"/>
      <c r="O376" s="416"/>
      <c r="P376" s="414"/>
      <c r="Q376" s="415"/>
      <c r="R376" s="414"/>
      <c r="S376" s="416"/>
      <c r="T376" s="414"/>
      <c r="U376" s="417"/>
      <c r="V376" s="414"/>
      <c r="W376" s="416"/>
      <c r="X376" s="414"/>
      <c r="Y376" s="418"/>
      <c r="AA376" s="419"/>
      <c r="AC376" s="420"/>
    </row>
    <row r="377" spans="1:29" s="218" customFormat="1" x14ac:dyDescent="0.25">
      <c r="A377"/>
      <c r="C377" s="411"/>
      <c r="D377" s="412"/>
      <c r="E377" s="413"/>
      <c r="H377" s="414"/>
      <c r="I377" s="415"/>
      <c r="J377" s="414"/>
      <c r="K377" s="414"/>
      <c r="L377" s="414"/>
      <c r="M377" s="415"/>
      <c r="N377" s="428"/>
      <c r="O377" s="416"/>
      <c r="P377" s="414"/>
      <c r="Q377" s="415"/>
      <c r="R377" s="414"/>
      <c r="S377" s="416"/>
      <c r="T377" s="414"/>
      <c r="U377" s="417"/>
      <c r="V377" s="414"/>
      <c r="W377" s="416"/>
      <c r="X377" s="414"/>
      <c r="Y377" s="418"/>
      <c r="AA377" s="419"/>
      <c r="AC377" s="420"/>
    </row>
    <row r="378" spans="1:29" s="218" customFormat="1" x14ac:dyDescent="0.25">
      <c r="A378"/>
      <c r="C378" s="411"/>
      <c r="D378" s="412"/>
      <c r="E378" s="413"/>
      <c r="H378" s="414"/>
      <c r="I378" s="415"/>
      <c r="J378" s="414"/>
      <c r="K378" s="414"/>
      <c r="L378" s="414"/>
      <c r="M378" s="415"/>
      <c r="N378" s="428"/>
      <c r="O378" s="416"/>
      <c r="P378" s="414"/>
      <c r="Q378" s="415"/>
      <c r="R378" s="414"/>
      <c r="S378" s="416"/>
      <c r="T378" s="414"/>
      <c r="U378" s="417"/>
      <c r="V378" s="414"/>
      <c r="W378" s="416"/>
      <c r="X378" s="414"/>
      <c r="Y378" s="418"/>
      <c r="AA378" s="419"/>
      <c r="AC378" s="420"/>
    </row>
    <row r="379" spans="1:29" s="218" customFormat="1" x14ac:dyDescent="0.25">
      <c r="A379"/>
      <c r="C379" s="411"/>
      <c r="D379" s="412"/>
      <c r="E379" s="413"/>
      <c r="H379" s="414"/>
      <c r="I379" s="415"/>
      <c r="J379" s="414"/>
      <c r="K379" s="414"/>
      <c r="L379" s="414"/>
      <c r="M379" s="415"/>
      <c r="N379" s="428"/>
      <c r="O379" s="416"/>
      <c r="P379" s="414"/>
      <c r="Q379" s="415"/>
      <c r="R379" s="414"/>
      <c r="S379" s="416"/>
      <c r="T379" s="414"/>
      <c r="U379" s="417"/>
      <c r="V379" s="414"/>
      <c r="W379" s="416"/>
      <c r="X379" s="414"/>
      <c r="Y379" s="418"/>
      <c r="AA379" s="419"/>
      <c r="AC379" s="420"/>
    </row>
    <row r="380" spans="1:29" s="218" customFormat="1" x14ac:dyDescent="0.25">
      <c r="A380"/>
      <c r="C380" s="411"/>
      <c r="D380" s="412"/>
      <c r="E380" s="413"/>
      <c r="H380" s="414"/>
      <c r="I380" s="415"/>
      <c r="J380" s="414"/>
      <c r="K380" s="414"/>
      <c r="L380" s="414"/>
      <c r="M380" s="415"/>
      <c r="N380" s="428"/>
      <c r="O380" s="416"/>
      <c r="P380" s="414"/>
      <c r="Q380" s="415"/>
      <c r="R380" s="414"/>
      <c r="S380" s="416"/>
      <c r="T380" s="414"/>
      <c r="U380" s="417"/>
      <c r="V380" s="414"/>
      <c r="W380" s="416"/>
      <c r="X380" s="414"/>
      <c r="Y380" s="418"/>
      <c r="AA380" s="419"/>
      <c r="AC380" s="420"/>
    </row>
    <row r="381" spans="1:29" s="218" customFormat="1" x14ac:dyDescent="0.25">
      <c r="A381"/>
      <c r="C381" s="411"/>
      <c r="D381" s="412"/>
      <c r="E381" s="413"/>
      <c r="H381" s="414"/>
      <c r="I381" s="415"/>
      <c r="J381" s="414"/>
      <c r="K381" s="414"/>
      <c r="L381" s="414"/>
      <c r="M381" s="415"/>
      <c r="N381" s="428"/>
      <c r="O381" s="416"/>
      <c r="P381" s="414"/>
      <c r="Q381" s="415"/>
      <c r="R381" s="414"/>
      <c r="S381" s="416"/>
      <c r="T381" s="414"/>
      <c r="U381" s="417"/>
      <c r="V381" s="414"/>
      <c r="W381" s="416"/>
      <c r="X381" s="414"/>
      <c r="Y381" s="418"/>
      <c r="AA381" s="419"/>
      <c r="AC381" s="420"/>
    </row>
    <row r="382" spans="1:29" s="218" customFormat="1" x14ac:dyDescent="0.25">
      <c r="A382"/>
      <c r="C382" s="411"/>
      <c r="D382" s="412"/>
      <c r="E382" s="413"/>
      <c r="H382" s="414"/>
      <c r="I382" s="415"/>
      <c r="J382" s="414"/>
      <c r="K382" s="414"/>
      <c r="L382" s="414"/>
      <c r="M382" s="415"/>
      <c r="N382" s="428"/>
      <c r="O382" s="416"/>
      <c r="P382" s="414"/>
      <c r="Q382" s="415"/>
      <c r="R382" s="414"/>
      <c r="S382" s="416"/>
      <c r="T382" s="414"/>
      <c r="U382" s="417"/>
      <c r="V382" s="414"/>
      <c r="W382" s="416"/>
      <c r="X382" s="414"/>
      <c r="Y382" s="418"/>
      <c r="AA382" s="419"/>
      <c r="AC382" s="420"/>
    </row>
    <row r="383" spans="1:29" s="218" customFormat="1" x14ac:dyDescent="0.25">
      <c r="A383"/>
      <c r="C383" s="411"/>
      <c r="D383" s="412"/>
      <c r="E383" s="413"/>
      <c r="H383" s="414"/>
      <c r="I383" s="415"/>
      <c r="J383" s="414"/>
      <c r="K383" s="414"/>
      <c r="L383" s="414"/>
      <c r="M383" s="415"/>
      <c r="N383" s="428"/>
      <c r="O383" s="416"/>
      <c r="P383" s="414"/>
      <c r="Q383" s="415"/>
      <c r="R383" s="414"/>
      <c r="S383" s="416"/>
      <c r="T383" s="414"/>
      <c r="U383" s="417"/>
      <c r="V383" s="414"/>
      <c r="W383" s="416"/>
      <c r="X383" s="414"/>
      <c r="Y383" s="418"/>
      <c r="AA383" s="419"/>
      <c r="AC383" s="420"/>
    </row>
    <row r="384" spans="1:29" s="218" customFormat="1" x14ac:dyDescent="0.25">
      <c r="A384"/>
      <c r="C384" s="411"/>
      <c r="D384" s="412"/>
      <c r="E384" s="413"/>
      <c r="H384" s="414"/>
      <c r="I384" s="415"/>
      <c r="J384" s="414"/>
      <c r="K384" s="414"/>
      <c r="L384" s="414"/>
      <c r="M384" s="415"/>
      <c r="N384" s="428"/>
      <c r="O384" s="416"/>
      <c r="P384" s="414"/>
      <c r="Q384" s="415"/>
      <c r="R384" s="414"/>
      <c r="S384" s="416"/>
      <c r="T384" s="414"/>
      <c r="U384" s="417"/>
      <c r="V384" s="414"/>
      <c r="W384" s="416"/>
      <c r="X384" s="414"/>
      <c r="Y384" s="418"/>
      <c r="AA384" s="419"/>
      <c r="AC384" s="420"/>
    </row>
    <row r="385" spans="1:29" s="218" customFormat="1" x14ac:dyDescent="0.25">
      <c r="A385"/>
      <c r="C385" s="411"/>
      <c r="D385" s="412"/>
      <c r="E385" s="413"/>
      <c r="H385" s="414"/>
      <c r="I385" s="415"/>
      <c r="J385" s="414"/>
      <c r="K385" s="414"/>
      <c r="L385" s="414"/>
      <c r="M385" s="415"/>
      <c r="N385" s="428"/>
      <c r="O385" s="416"/>
      <c r="P385" s="414"/>
      <c r="Q385" s="415"/>
      <c r="R385" s="414"/>
      <c r="S385" s="416"/>
      <c r="T385" s="414"/>
      <c r="U385" s="417"/>
      <c r="V385" s="414"/>
      <c r="W385" s="416"/>
      <c r="X385" s="414"/>
      <c r="Y385" s="418"/>
      <c r="AA385" s="419"/>
      <c r="AC385" s="420"/>
    </row>
    <row r="386" spans="1:29" s="218" customFormat="1" x14ac:dyDescent="0.25">
      <c r="A386"/>
      <c r="C386" s="411"/>
      <c r="D386" s="412"/>
      <c r="E386" s="413"/>
      <c r="H386" s="414"/>
      <c r="I386" s="415"/>
      <c r="J386" s="414"/>
      <c r="K386" s="414"/>
      <c r="L386" s="414"/>
      <c r="M386" s="415"/>
      <c r="N386" s="428"/>
      <c r="O386" s="416"/>
      <c r="P386" s="414"/>
      <c r="Q386" s="415"/>
      <c r="R386" s="414"/>
      <c r="S386" s="416"/>
      <c r="T386" s="414"/>
      <c r="U386" s="417"/>
      <c r="V386" s="414"/>
      <c r="W386" s="416"/>
      <c r="X386" s="414"/>
      <c r="Y386" s="418"/>
      <c r="AA386" s="419"/>
      <c r="AC386" s="420"/>
    </row>
    <row r="387" spans="1:29" s="218" customFormat="1" x14ac:dyDescent="0.25">
      <c r="A387"/>
      <c r="C387" s="411"/>
      <c r="D387" s="412"/>
      <c r="E387" s="413"/>
      <c r="H387" s="414"/>
      <c r="I387" s="415"/>
      <c r="J387" s="414"/>
      <c r="K387" s="414"/>
      <c r="L387" s="414"/>
      <c r="M387" s="415"/>
      <c r="N387" s="428"/>
      <c r="O387" s="416"/>
      <c r="P387" s="414"/>
      <c r="Q387" s="415"/>
      <c r="R387" s="414"/>
      <c r="S387" s="416"/>
      <c r="T387" s="414"/>
      <c r="U387" s="417"/>
      <c r="V387" s="414"/>
      <c r="W387" s="416"/>
      <c r="X387" s="414"/>
      <c r="Y387" s="418"/>
      <c r="AA387" s="419"/>
      <c r="AC387" s="420"/>
    </row>
    <row r="388" spans="1:29" s="218" customFormat="1" x14ac:dyDescent="0.25">
      <c r="A388"/>
      <c r="C388" s="411"/>
      <c r="D388" s="412"/>
      <c r="E388" s="413"/>
      <c r="H388" s="414"/>
      <c r="I388" s="415"/>
      <c r="J388" s="414"/>
      <c r="K388" s="414"/>
      <c r="L388" s="414"/>
      <c r="M388" s="415"/>
      <c r="N388" s="428"/>
      <c r="O388" s="416"/>
      <c r="P388" s="414"/>
      <c r="Q388" s="415"/>
      <c r="R388" s="414"/>
      <c r="S388" s="416"/>
      <c r="T388" s="414"/>
      <c r="U388" s="417"/>
      <c r="V388" s="414"/>
      <c r="W388" s="416"/>
      <c r="X388" s="414"/>
      <c r="Y388" s="418"/>
      <c r="AA388" s="419"/>
      <c r="AC388" s="420"/>
    </row>
    <row r="389" spans="1:29" s="218" customFormat="1" x14ac:dyDescent="0.25">
      <c r="A389"/>
      <c r="C389" s="411"/>
      <c r="D389" s="412"/>
      <c r="E389" s="413"/>
      <c r="H389" s="414"/>
      <c r="I389" s="415"/>
      <c r="J389" s="414"/>
      <c r="K389" s="414"/>
      <c r="L389" s="414"/>
      <c r="M389" s="415"/>
      <c r="N389" s="428"/>
      <c r="O389" s="416"/>
      <c r="P389" s="414"/>
      <c r="Q389" s="415"/>
      <c r="R389" s="414"/>
      <c r="S389" s="416"/>
      <c r="T389" s="414"/>
      <c r="U389" s="417"/>
      <c r="V389" s="414"/>
      <c r="W389" s="416"/>
      <c r="X389" s="414"/>
      <c r="Y389" s="418"/>
      <c r="AA389" s="419"/>
      <c r="AC389" s="420"/>
    </row>
    <row r="390" spans="1:29" s="218" customFormat="1" x14ac:dyDescent="0.25">
      <c r="A390"/>
      <c r="C390" s="411"/>
      <c r="D390" s="412"/>
      <c r="E390" s="413"/>
      <c r="H390" s="414"/>
      <c r="I390" s="415"/>
      <c r="J390" s="414"/>
      <c r="K390" s="414"/>
      <c r="L390" s="414"/>
      <c r="M390" s="415"/>
      <c r="N390" s="428"/>
      <c r="O390" s="416"/>
      <c r="P390" s="414"/>
      <c r="Q390" s="415"/>
      <c r="R390" s="414"/>
      <c r="S390" s="416"/>
      <c r="T390" s="414"/>
      <c r="U390" s="417"/>
      <c r="V390" s="414"/>
      <c r="W390" s="416"/>
      <c r="X390" s="414"/>
      <c r="Y390" s="418"/>
      <c r="AA390" s="419"/>
      <c r="AC390" s="420"/>
    </row>
    <row r="391" spans="1:29" s="218" customFormat="1" x14ac:dyDescent="0.25">
      <c r="A391"/>
      <c r="C391" s="411"/>
      <c r="D391" s="412"/>
      <c r="E391" s="413"/>
      <c r="H391" s="414"/>
      <c r="I391" s="415"/>
      <c r="J391" s="414"/>
      <c r="K391" s="414"/>
      <c r="L391" s="414"/>
      <c r="M391" s="415"/>
      <c r="N391" s="428"/>
      <c r="O391" s="416"/>
      <c r="P391" s="414"/>
      <c r="Q391" s="415"/>
      <c r="R391" s="414"/>
      <c r="S391" s="416"/>
      <c r="T391" s="414"/>
      <c r="U391" s="417"/>
      <c r="V391" s="414"/>
      <c r="W391" s="416"/>
      <c r="X391" s="414"/>
      <c r="Y391" s="418"/>
      <c r="AA391" s="419"/>
      <c r="AC391" s="420"/>
    </row>
    <row r="392" spans="1:29" s="218" customFormat="1" x14ac:dyDescent="0.25">
      <c r="A392"/>
      <c r="C392" s="411"/>
      <c r="D392" s="412"/>
      <c r="E392" s="413"/>
      <c r="H392" s="414"/>
      <c r="I392" s="415"/>
      <c r="J392" s="414"/>
      <c r="K392" s="414"/>
      <c r="L392" s="414"/>
      <c r="M392" s="415"/>
      <c r="N392" s="428"/>
      <c r="O392" s="416"/>
      <c r="P392" s="414"/>
      <c r="Q392" s="415"/>
      <c r="R392" s="414"/>
      <c r="S392" s="416"/>
      <c r="T392" s="414"/>
      <c r="U392" s="417"/>
      <c r="V392" s="414"/>
      <c r="W392" s="416"/>
      <c r="X392" s="414"/>
      <c r="Y392" s="418"/>
      <c r="AA392" s="419"/>
      <c r="AC392" s="420"/>
    </row>
    <row r="393" spans="1:29" s="218" customFormat="1" x14ac:dyDescent="0.25">
      <c r="A393"/>
      <c r="C393" s="411"/>
      <c r="D393" s="412"/>
      <c r="E393" s="413"/>
      <c r="H393" s="414"/>
      <c r="I393" s="415"/>
      <c r="J393" s="414"/>
      <c r="K393" s="414"/>
      <c r="L393" s="414"/>
      <c r="M393" s="415"/>
      <c r="N393" s="428"/>
      <c r="O393" s="416"/>
      <c r="P393" s="414"/>
      <c r="Q393" s="415"/>
      <c r="R393" s="414"/>
      <c r="S393" s="416"/>
      <c r="T393" s="414"/>
      <c r="U393" s="417"/>
      <c r="V393" s="414"/>
      <c r="W393" s="416"/>
      <c r="X393" s="414"/>
      <c r="Y393" s="418"/>
      <c r="AA393" s="419"/>
      <c r="AC393" s="420"/>
    </row>
    <row r="394" spans="1:29" s="218" customFormat="1" x14ac:dyDescent="0.25">
      <c r="A394"/>
      <c r="C394" s="411"/>
      <c r="D394" s="412"/>
      <c r="E394" s="413"/>
      <c r="H394" s="414"/>
      <c r="I394" s="415"/>
      <c r="J394" s="414"/>
      <c r="K394" s="414"/>
      <c r="L394" s="414"/>
      <c r="M394" s="415"/>
      <c r="N394" s="428"/>
      <c r="O394" s="416"/>
      <c r="P394" s="414"/>
      <c r="Q394" s="415"/>
      <c r="R394" s="414"/>
      <c r="S394" s="416"/>
      <c r="T394" s="414"/>
      <c r="U394" s="417"/>
      <c r="V394" s="414"/>
      <c r="W394" s="416"/>
      <c r="X394" s="414"/>
      <c r="Y394" s="418"/>
      <c r="AA394" s="419"/>
      <c r="AC394" s="420"/>
    </row>
    <row r="395" spans="1:29" s="218" customFormat="1" x14ac:dyDescent="0.25">
      <c r="A395"/>
      <c r="C395" s="411"/>
      <c r="D395" s="412"/>
      <c r="E395" s="413"/>
      <c r="H395" s="414"/>
      <c r="I395" s="415"/>
      <c r="J395" s="414"/>
      <c r="K395" s="414"/>
      <c r="L395" s="414"/>
      <c r="M395" s="415"/>
      <c r="N395" s="428"/>
      <c r="O395" s="416"/>
      <c r="P395" s="414"/>
      <c r="Q395" s="415"/>
      <c r="R395" s="414"/>
      <c r="S395" s="416"/>
      <c r="T395" s="414"/>
      <c r="U395" s="417"/>
      <c r="V395" s="414"/>
      <c r="W395" s="416"/>
      <c r="X395" s="414"/>
      <c r="Y395" s="418"/>
      <c r="AA395" s="419"/>
      <c r="AC395" s="420"/>
    </row>
    <row r="396" spans="1:29" s="218" customFormat="1" x14ac:dyDescent="0.25">
      <c r="A396"/>
      <c r="C396" s="411"/>
      <c r="D396" s="412"/>
      <c r="E396" s="413"/>
      <c r="H396" s="414"/>
      <c r="I396" s="415"/>
      <c r="J396" s="414"/>
      <c r="K396" s="414"/>
      <c r="L396" s="414"/>
      <c r="M396" s="415"/>
      <c r="N396" s="428"/>
      <c r="O396" s="416"/>
      <c r="P396" s="414"/>
      <c r="Q396" s="415"/>
      <c r="R396" s="414"/>
      <c r="S396" s="416"/>
      <c r="T396" s="414"/>
      <c r="U396" s="417"/>
      <c r="V396" s="414"/>
      <c r="W396" s="416"/>
      <c r="X396" s="414"/>
      <c r="Y396" s="418"/>
      <c r="AA396" s="419"/>
      <c r="AC396" s="420"/>
    </row>
    <row r="397" spans="1:29" s="218" customFormat="1" x14ac:dyDescent="0.25">
      <c r="A397"/>
      <c r="C397" s="411"/>
      <c r="D397" s="412"/>
      <c r="E397" s="413"/>
      <c r="H397" s="414"/>
      <c r="I397" s="415"/>
      <c r="J397" s="414"/>
      <c r="K397" s="414"/>
      <c r="L397" s="414"/>
      <c r="M397" s="415"/>
      <c r="N397" s="428"/>
      <c r="O397" s="416"/>
      <c r="P397" s="414"/>
      <c r="Q397" s="415"/>
      <c r="R397" s="414"/>
      <c r="S397" s="416"/>
      <c r="T397" s="414"/>
      <c r="U397" s="417"/>
      <c r="V397" s="414"/>
      <c r="W397" s="416"/>
      <c r="X397" s="414"/>
      <c r="Y397" s="418"/>
      <c r="AA397" s="419"/>
      <c r="AC397" s="420"/>
    </row>
    <row r="398" spans="1:29" s="218" customFormat="1" x14ac:dyDescent="0.25">
      <c r="A398"/>
      <c r="C398" s="411"/>
      <c r="D398" s="412"/>
      <c r="E398" s="413"/>
      <c r="H398" s="414"/>
      <c r="I398" s="415"/>
      <c r="J398" s="414"/>
      <c r="K398" s="414"/>
      <c r="L398" s="414"/>
      <c r="M398" s="415"/>
      <c r="N398" s="428"/>
      <c r="O398" s="416"/>
      <c r="P398" s="414"/>
      <c r="Q398" s="415"/>
      <c r="R398" s="414"/>
      <c r="S398" s="416"/>
      <c r="T398" s="414"/>
      <c r="U398" s="417"/>
      <c r="V398" s="414"/>
      <c r="W398" s="416"/>
      <c r="X398" s="414"/>
      <c r="Y398" s="418"/>
      <c r="AA398" s="419"/>
      <c r="AC398" s="420"/>
    </row>
    <row r="399" spans="1:29" s="218" customFormat="1" x14ac:dyDescent="0.25">
      <c r="A399"/>
      <c r="C399" s="411"/>
      <c r="D399" s="412"/>
      <c r="E399" s="413"/>
      <c r="H399" s="414"/>
      <c r="I399" s="415"/>
      <c r="J399" s="414"/>
      <c r="K399" s="414"/>
      <c r="L399" s="414"/>
      <c r="M399" s="415"/>
      <c r="N399" s="428"/>
      <c r="O399" s="416"/>
      <c r="P399" s="414"/>
      <c r="Q399" s="415"/>
      <c r="R399" s="414"/>
      <c r="S399" s="416"/>
      <c r="T399" s="414"/>
      <c r="U399" s="417"/>
      <c r="V399" s="414"/>
      <c r="W399" s="416"/>
      <c r="X399" s="414"/>
      <c r="Y399" s="418"/>
      <c r="AA399" s="419"/>
      <c r="AC399" s="420"/>
    </row>
    <row r="400" spans="1:29" s="218" customFormat="1" x14ac:dyDescent="0.25">
      <c r="A400"/>
      <c r="C400" s="411"/>
      <c r="D400" s="412"/>
      <c r="E400" s="413"/>
      <c r="H400" s="414"/>
      <c r="I400" s="415"/>
      <c r="J400" s="414"/>
      <c r="K400" s="414"/>
      <c r="L400" s="414"/>
      <c r="M400" s="415"/>
      <c r="N400" s="428"/>
      <c r="O400" s="416"/>
      <c r="P400" s="414"/>
      <c r="Q400" s="415"/>
      <c r="R400" s="414"/>
      <c r="S400" s="416"/>
      <c r="T400" s="414"/>
      <c r="U400" s="417"/>
      <c r="V400" s="414"/>
      <c r="W400" s="416"/>
      <c r="X400" s="414"/>
      <c r="Y400" s="418"/>
      <c r="AA400" s="419"/>
      <c r="AC400" s="420"/>
    </row>
    <row r="401" spans="1:29" s="218" customFormat="1" x14ac:dyDescent="0.25">
      <c r="A401"/>
      <c r="C401" s="411"/>
      <c r="D401" s="412"/>
      <c r="E401" s="413"/>
      <c r="H401" s="414"/>
      <c r="I401" s="415"/>
      <c r="J401" s="414"/>
      <c r="K401" s="414"/>
      <c r="L401" s="414"/>
      <c r="M401" s="415"/>
      <c r="N401" s="428"/>
      <c r="O401" s="416"/>
      <c r="P401" s="414"/>
      <c r="Q401" s="415"/>
      <c r="R401" s="414"/>
      <c r="S401" s="416"/>
      <c r="T401" s="414"/>
      <c r="U401" s="417"/>
      <c r="V401" s="414"/>
      <c r="W401" s="416"/>
      <c r="X401" s="414"/>
      <c r="Y401" s="418"/>
      <c r="AA401" s="419"/>
      <c r="AC401" s="420"/>
    </row>
    <row r="402" spans="1:29" s="218" customFormat="1" x14ac:dyDescent="0.25">
      <c r="A402"/>
      <c r="C402" s="411"/>
      <c r="D402" s="412"/>
      <c r="E402" s="413"/>
      <c r="H402" s="414"/>
      <c r="I402" s="415"/>
      <c r="J402" s="414"/>
      <c r="K402" s="414"/>
      <c r="L402" s="414"/>
      <c r="M402" s="415"/>
      <c r="N402" s="428"/>
      <c r="O402" s="416"/>
      <c r="P402" s="414"/>
      <c r="Q402" s="415"/>
      <c r="R402" s="414"/>
      <c r="S402" s="416"/>
      <c r="T402" s="414"/>
      <c r="U402" s="417"/>
      <c r="V402" s="414"/>
      <c r="W402" s="416"/>
      <c r="X402" s="414"/>
      <c r="Y402" s="418"/>
      <c r="AA402" s="419"/>
      <c r="AC402" s="420"/>
    </row>
    <row r="403" spans="1:29" s="218" customFormat="1" x14ac:dyDescent="0.25">
      <c r="A403"/>
      <c r="C403" s="411"/>
      <c r="D403" s="412"/>
      <c r="E403" s="413"/>
      <c r="H403" s="414"/>
      <c r="I403" s="415"/>
      <c r="J403" s="414"/>
      <c r="K403" s="414"/>
      <c r="L403" s="414"/>
      <c r="M403" s="415"/>
      <c r="N403" s="428"/>
      <c r="O403" s="416"/>
      <c r="P403" s="414"/>
      <c r="Q403" s="415"/>
      <c r="R403" s="414"/>
      <c r="S403" s="416"/>
      <c r="T403" s="414"/>
      <c r="U403" s="417"/>
      <c r="V403" s="414"/>
      <c r="W403" s="416"/>
      <c r="X403" s="414"/>
      <c r="Y403" s="418"/>
      <c r="AA403" s="419"/>
      <c r="AC403" s="420"/>
    </row>
    <row r="404" spans="1:29" s="218" customFormat="1" x14ac:dyDescent="0.25">
      <c r="A404"/>
      <c r="C404" s="411"/>
      <c r="D404" s="412"/>
      <c r="E404" s="413"/>
      <c r="H404" s="414"/>
      <c r="I404" s="415"/>
      <c r="J404" s="414"/>
      <c r="K404" s="414"/>
      <c r="L404" s="414"/>
      <c r="M404" s="415"/>
      <c r="N404" s="428"/>
      <c r="O404" s="416"/>
      <c r="P404" s="414"/>
      <c r="Q404" s="415"/>
      <c r="R404" s="414"/>
      <c r="S404" s="416"/>
      <c r="T404" s="414"/>
      <c r="U404" s="417"/>
      <c r="V404" s="414"/>
      <c r="W404" s="416"/>
      <c r="X404" s="414"/>
      <c r="Y404" s="418"/>
      <c r="AA404" s="419"/>
      <c r="AC404" s="420"/>
    </row>
    <row r="405" spans="1:29" s="218" customFormat="1" x14ac:dyDescent="0.25">
      <c r="A405"/>
      <c r="C405" s="411"/>
      <c r="D405" s="412"/>
      <c r="E405" s="413"/>
      <c r="H405" s="414"/>
      <c r="I405" s="415"/>
      <c r="J405" s="414"/>
      <c r="K405" s="414"/>
      <c r="L405" s="414"/>
      <c r="M405" s="415"/>
      <c r="N405" s="428"/>
      <c r="O405" s="416"/>
      <c r="P405" s="414"/>
      <c r="Q405" s="415"/>
      <c r="R405" s="414"/>
      <c r="S405" s="416"/>
      <c r="T405" s="414"/>
      <c r="U405" s="417"/>
      <c r="V405" s="414"/>
      <c r="W405" s="416"/>
      <c r="X405" s="414"/>
      <c r="Y405" s="418"/>
      <c r="AA405" s="419"/>
      <c r="AC405" s="420"/>
    </row>
    <row r="406" spans="1:29" s="218" customFormat="1" x14ac:dyDescent="0.25">
      <c r="A406"/>
      <c r="C406" s="411"/>
      <c r="D406" s="412"/>
      <c r="E406" s="413"/>
      <c r="H406" s="414"/>
      <c r="I406" s="415"/>
      <c r="J406" s="414"/>
      <c r="K406" s="414"/>
      <c r="L406" s="414"/>
      <c r="M406" s="415"/>
      <c r="N406" s="428"/>
      <c r="O406" s="416"/>
      <c r="P406" s="414"/>
      <c r="Q406" s="415"/>
      <c r="R406" s="414"/>
      <c r="S406" s="416"/>
      <c r="T406" s="414"/>
      <c r="U406" s="417"/>
      <c r="V406" s="414"/>
      <c r="W406" s="416"/>
      <c r="X406" s="414"/>
      <c r="Y406" s="418"/>
      <c r="AA406" s="419"/>
      <c r="AC406" s="420"/>
    </row>
    <row r="407" spans="1:29" s="218" customFormat="1" x14ac:dyDescent="0.25">
      <c r="A407"/>
      <c r="C407" s="411"/>
      <c r="D407" s="412"/>
      <c r="E407" s="413"/>
      <c r="H407" s="414"/>
      <c r="I407" s="415"/>
      <c r="J407" s="414"/>
      <c r="K407" s="414"/>
      <c r="L407" s="414"/>
      <c r="M407" s="415"/>
      <c r="N407" s="428"/>
      <c r="O407" s="416"/>
      <c r="P407" s="414"/>
      <c r="Q407" s="415"/>
      <c r="R407" s="414"/>
      <c r="S407" s="416"/>
      <c r="T407" s="414"/>
      <c r="U407" s="417"/>
      <c r="V407" s="414"/>
      <c r="W407" s="416"/>
      <c r="X407" s="414"/>
      <c r="Y407" s="418"/>
      <c r="AA407" s="419"/>
      <c r="AC407" s="420"/>
    </row>
    <row r="408" spans="1:29" s="218" customFormat="1" x14ac:dyDescent="0.25">
      <c r="A408"/>
      <c r="C408" s="411"/>
      <c r="D408" s="412"/>
      <c r="E408" s="413"/>
      <c r="H408" s="414"/>
      <c r="I408" s="415"/>
      <c r="J408" s="414"/>
      <c r="K408" s="414"/>
      <c r="L408" s="414"/>
      <c r="M408" s="415"/>
      <c r="N408" s="428"/>
      <c r="O408" s="416"/>
      <c r="P408" s="414"/>
      <c r="Q408" s="415"/>
      <c r="R408" s="414"/>
      <c r="S408" s="416"/>
      <c r="T408" s="414"/>
      <c r="U408" s="417"/>
      <c r="V408" s="414"/>
      <c r="W408" s="416"/>
      <c r="X408" s="414"/>
      <c r="Y408" s="418"/>
      <c r="AA408" s="419"/>
      <c r="AC408" s="420"/>
    </row>
    <row r="409" spans="1:29" s="218" customFormat="1" x14ac:dyDescent="0.25">
      <c r="A409"/>
      <c r="C409" s="411"/>
      <c r="D409" s="412"/>
      <c r="E409" s="413"/>
      <c r="H409" s="414"/>
      <c r="I409" s="415"/>
      <c r="J409" s="414"/>
      <c r="K409" s="414"/>
      <c r="L409" s="414"/>
      <c r="M409" s="415"/>
      <c r="N409" s="428"/>
      <c r="O409" s="416"/>
      <c r="P409" s="414"/>
      <c r="Q409" s="415"/>
      <c r="R409" s="414"/>
      <c r="S409" s="416"/>
      <c r="T409" s="414"/>
      <c r="U409" s="417"/>
      <c r="V409" s="414"/>
      <c r="W409" s="416"/>
      <c r="X409" s="414"/>
      <c r="Y409" s="418"/>
      <c r="AA409" s="419"/>
      <c r="AC409" s="420"/>
    </row>
    <row r="410" spans="1:29" s="218" customFormat="1" x14ac:dyDescent="0.25">
      <c r="A410"/>
      <c r="C410" s="411"/>
      <c r="D410" s="412"/>
      <c r="E410" s="413"/>
      <c r="H410" s="414"/>
      <c r="I410" s="415"/>
      <c r="J410" s="414"/>
      <c r="K410" s="414"/>
      <c r="L410" s="414"/>
      <c r="M410" s="415"/>
      <c r="N410" s="428"/>
      <c r="O410" s="416"/>
      <c r="P410" s="414"/>
      <c r="Q410" s="415"/>
      <c r="R410" s="414"/>
      <c r="S410" s="416"/>
      <c r="T410" s="414"/>
      <c r="U410" s="417"/>
      <c r="V410" s="414"/>
      <c r="W410" s="416"/>
      <c r="X410" s="414"/>
      <c r="Y410" s="418"/>
      <c r="AA410" s="419"/>
      <c r="AC410" s="420"/>
    </row>
    <row r="411" spans="1:29" s="218" customFormat="1" x14ac:dyDescent="0.25">
      <c r="A411"/>
      <c r="C411" s="411"/>
      <c r="D411" s="412"/>
      <c r="E411" s="413"/>
      <c r="H411" s="414"/>
      <c r="I411" s="415"/>
      <c r="J411" s="414"/>
      <c r="K411" s="414"/>
      <c r="L411" s="414"/>
      <c r="M411" s="415"/>
      <c r="N411" s="428"/>
      <c r="O411" s="416"/>
      <c r="P411" s="414"/>
      <c r="Q411" s="415"/>
      <c r="R411" s="414"/>
      <c r="S411" s="416"/>
      <c r="T411" s="414"/>
      <c r="U411" s="417"/>
      <c r="V411" s="414"/>
      <c r="W411" s="416"/>
      <c r="X411" s="414"/>
      <c r="Y411" s="418"/>
      <c r="AA411" s="419"/>
      <c r="AC411" s="420"/>
    </row>
    <row r="412" spans="1:29" s="218" customFormat="1" x14ac:dyDescent="0.25">
      <c r="A412"/>
      <c r="C412" s="411"/>
      <c r="D412" s="412"/>
      <c r="E412" s="413"/>
      <c r="H412" s="414"/>
      <c r="I412" s="415"/>
      <c r="J412" s="414"/>
      <c r="K412" s="414"/>
      <c r="L412" s="414"/>
      <c r="M412" s="415"/>
      <c r="N412" s="428"/>
      <c r="O412" s="416"/>
      <c r="P412" s="414"/>
      <c r="Q412" s="415"/>
      <c r="R412" s="414"/>
      <c r="S412" s="416"/>
      <c r="T412" s="414"/>
      <c r="U412" s="417"/>
      <c r="V412" s="414"/>
      <c r="W412" s="416"/>
      <c r="X412" s="414"/>
      <c r="Y412" s="418"/>
      <c r="AA412" s="419"/>
      <c r="AC412" s="420"/>
    </row>
    <row r="413" spans="1:29" s="218" customFormat="1" x14ac:dyDescent="0.25">
      <c r="A413"/>
      <c r="C413" s="411"/>
      <c r="D413" s="412"/>
      <c r="E413" s="413"/>
      <c r="H413" s="414"/>
      <c r="I413" s="415"/>
      <c r="J413" s="414"/>
      <c r="K413" s="414"/>
      <c r="L413" s="414"/>
      <c r="M413" s="415"/>
      <c r="N413" s="428"/>
      <c r="O413" s="416"/>
      <c r="P413" s="414"/>
      <c r="Q413" s="415"/>
      <c r="R413" s="414"/>
      <c r="S413" s="416"/>
      <c r="T413" s="414"/>
      <c r="U413" s="417"/>
      <c r="V413" s="414"/>
      <c r="W413" s="416"/>
      <c r="X413" s="414"/>
      <c r="Y413" s="418"/>
      <c r="AA413" s="419"/>
      <c r="AC413" s="420"/>
    </row>
    <row r="414" spans="1:29" s="218" customFormat="1" x14ac:dyDescent="0.25">
      <c r="A414"/>
      <c r="C414" s="411"/>
      <c r="D414" s="412"/>
      <c r="E414" s="413"/>
      <c r="H414" s="414"/>
      <c r="I414" s="415"/>
      <c r="J414" s="414"/>
      <c r="K414" s="414"/>
      <c r="L414" s="414"/>
      <c r="M414" s="415"/>
      <c r="N414" s="428"/>
      <c r="O414" s="416"/>
      <c r="P414" s="414"/>
      <c r="Q414" s="415"/>
      <c r="R414" s="414"/>
      <c r="S414" s="416"/>
      <c r="T414" s="414"/>
      <c r="U414" s="417"/>
      <c r="V414" s="414"/>
      <c r="W414" s="416"/>
      <c r="X414" s="414"/>
      <c r="Y414" s="418"/>
      <c r="AA414" s="419"/>
      <c r="AC414" s="420"/>
    </row>
    <row r="415" spans="1:29" s="218" customFormat="1" x14ac:dyDescent="0.25">
      <c r="A415"/>
      <c r="C415" s="411"/>
      <c r="D415" s="412"/>
      <c r="E415" s="413"/>
      <c r="H415" s="414"/>
      <c r="I415" s="415"/>
      <c r="J415" s="414"/>
      <c r="K415" s="414"/>
      <c r="L415" s="414"/>
      <c r="M415" s="415"/>
      <c r="N415" s="428"/>
      <c r="O415" s="416"/>
      <c r="P415" s="414"/>
      <c r="Q415" s="415"/>
      <c r="R415" s="414"/>
      <c r="S415" s="416"/>
      <c r="T415" s="414"/>
      <c r="U415" s="417"/>
      <c r="V415" s="414"/>
      <c r="W415" s="416"/>
      <c r="X415" s="414"/>
      <c r="Y415" s="418"/>
      <c r="AA415" s="419"/>
      <c r="AC415" s="420"/>
    </row>
    <row r="416" spans="1:29" s="218" customFormat="1" x14ac:dyDescent="0.25">
      <c r="A416"/>
      <c r="C416" s="411"/>
      <c r="D416" s="412"/>
      <c r="E416" s="413"/>
      <c r="H416" s="414"/>
      <c r="I416" s="415"/>
      <c r="J416" s="414"/>
      <c r="K416" s="414"/>
      <c r="L416" s="414"/>
      <c r="M416" s="415"/>
      <c r="N416" s="428"/>
      <c r="O416" s="416"/>
      <c r="P416" s="414"/>
      <c r="Q416" s="415"/>
      <c r="R416" s="414"/>
      <c r="S416" s="416"/>
      <c r="T416" s="414"/>
      <c r="U416" s="417"/>
      <c r="V416" s="414"/>
      <c r="W416" s="416"/>
      <c r="X416" s="414"/>
      <c r="Y416" s="418"/>
      <c r="AA416" s="419"/>
      <c r="AC416" s="420"/>
    </row>
    <row r="417" spans="1:29" s="218" customFormat="1" x14ac:dyDescent="0.25">
      <c r="A417"/>
      <c r="C417" s="411"/>
      <c r="D417" s="412"/>
      <c r="E417" s="413"/>
      <c r="H417" s="414"/>
      <c r="I417" s="415"/>
      <c r="J417" s="414"/>
      <c r="K417" s="414"/>
      <c r="L417" s="414"/>
      <c r="M417" s="415"/>
      <c r="N417" s="428"/>
      <c r="O417" s="416"/>
      <c r="P417" s="414"/>
      <c r="Q417" s="415"/>
      <c r="R417" s="414"/>
      <c r="S417" s="416"/>
      <c r="T417" s="414"/>
      <c r="U417" s="417"/>
      <c r="V417" s="414"/>
      <c r="W417" s="416"/>
      <c r="X417" s="414"/>
      <c r="Y417" s="418"/>
      <c r="AA417" s="419"/>
      <c r="AC417" s="420"/>
    </row>
    <row r="418" spans="1:29" s="218" customFormat="1" x14ac:dyDescent="0.25">
      <c r="A418"/>
      <c r="C418" s="411"/>
      <c r="D418" s="412"/>
      <c r="E418" s="413"/>
      <c r="H418" s="414"/>
      <c r="I418" s="415"/>
      <c r="J418" s="414"/>
      <c r="K418" s="414"/>
      <c r="L418" s="414"/>
      <c r="M418" s="415"/>
      <c r="N418" s="428"/>
      <c r="O418" s="416"/>
      <c r="P418" s="414"/>
      <c r="Q418" s="415"/>
      <c r="R418" s="414"/>
      <c r="S418" s="416"/>
      <c r="T418" s="414"/>
      <c r="U418" s="417"/>
      <c r="V418" s="414"/>
      <c r="W418" s="416"/>
      <c r="X418" s="414"/>
      <c r="Y418" s="418"/>
      <c r="AA418" s="419"/>
      <c r="AC418" s="420"/>
    </row>
    <row r="419" spans="1:29" s="218" customFormat="1" x14ac:dyDescent="0.25">
      <c r="A419"/>
      <c r="C419" s="411"/>
      <c r="D419" s="412"/>
      <c r="E419" s="413"/>
      <c r="H419" s="414"/>
      <c r="I419" s="415"/>
      <c r="J419" s="414"/>
      <c r="K419" s="414"/>
      <c r="L419" s="414"/>
      <c r="M419" s="415"/>
      <c r="N419" s="428"/>
      <c r="O419" s="416"/>
      <c r="P419" s="414"/>
      <c r="Q419" s="415"/>
      <c r="R419" s="414"/>
      <c r="S419" s="416"/>
      <c r="T419" s="414"/>
      <c r="U419" s="417"/>
      <c r="V419" s="414"/>
      <c r="W419" s="416"/>
      <c r="X419" s="414"/>
      <c r="Y419" s="418"/>
      <c r="AA419" s="419"/>
      <c r="AC419" s="420"/>
    </row>
    <row r="420" spans="1:29" s="218" customFormat="1" x14ac:dyDescent="0.25">
      <c r="A420"/>
      <c r="C420" s="411"/>
      <c r="D420" s="412"/>
      <c r="E420" s="413"/>
      <c r="H420" s="414"/>
      <c r="I420" s="415"/>
      <c r="J420" s="414"/>
      <c r="K420" s="414"/>
      <c r="L420" s="414"/>
      <c r="M420" s="415"/>
      <c r="N420" s="428"/>
      <c r="O420" s="416"/>
      <c r="P420" s="414"/>
      <c r="Q420" s="415"/>
      <c r="R420" s="414"/>
      <c r="S420" s="416"/>
      <c r="T420" s="414"/>
      <c r="U420" s="417"/>
      <c r="V420" s="414"/>
      <c r="W420" s="416"/>
      <c r="X420" s="414"/>
      <c r="Y420" s="418"/>
      <c r="AA420" s="419"/>
      <c r="AC420" s="420"/>
    </row>
    <row r="421" spans="1:29" s="218" customFormat="1" x14ac:dyDescent="0.25">
      <c r="A421"/>
      <c r="C421" s="411"/>
      <c r="D421" s="412"/>
      <c r="E421" s="413"/>
      <c r="H421" s="414"/>
      <c r="I421" s="415"/>
      <c r="J421" s="414"/>
      <c r="K421" s="414"/>
      <c r="L421" s="414"/>
      <c r="M421" s="415"/>
      <c r="N421" s="428"/>
      <c r="O421" s="416"/>
      <c r="P421" s="414"/>
      <c r="Q421" s="415"/>
      <c r="R421" s="414"/>
      <c r="S421" s="416"/>
      <c r="T421" s="414"/>
      <c r="U421" s="417"/>
      <c r="V421" s="414"/>
      <c r="W421" s="416"/>
      <c r="X421" s="414"/>
      <c r="Y421" s="418"/>
      <c r="AA421" s="419"/>
      <c r="AC421" s="420"/>
    </row>
    <row r="422" spans="1:29" s="218" customFormat="1" x14ac:dyDescent="0.25">
      <c r="A422"/>
      <c r="C422" s="411"/>
      <c r="D422" s="412"/>
      <c r="E422" s="413"/>
      <c r="H422" s="414"/>
      <c r="I422" s="415"/>
      <c r="J422" s="414"/>
      <c r="K422" s="414"/>
      <c r="L422" s="414"/>
      <c r="M422" s="415"/>
      <c r="N422" s="428"/>
      <c r="O422" s="416"/>
      <c r="P422" s="414"/>
      <c r="Q422" s="415"/>
      <c r="R422" s="414"/>
      <c r="S422" s="416"/>
      <c r="T422" s="414"/>
      <c r="U422" s="417"/>
      <c r="V422" s="414"/>
      <c r="W422" s="416"/>
      <c r="X422" s="414"/>
      <c r="Y422" s="418"/>
      <c r="AA422" s="419"/>
      <c r="AC422" s="420"/>
    </row>
    <row r="423" spans="1:29" s="218" customFormat="1" x14ac:dyDescent="0.25">
      <c r="A423"/>
      <c r="C423" s="411"/>
      <c r="D423" s="412"/>
      <c r="E423" s="413"/>
      <c r="H423" s="414"/>
      <c r="I423" s="415"/>
      <c r="J423" s="414"/>
      <c r="K423" s="414"/>
      <c r="L423" s="414"/>
      <c r="M423" s="415"/>
      <c r="N423" s="428"/>
      <c r="O423" s="416"/>
      <c r="P423" s="414"/>
      <c r="Q423" s="415"/>
      <c r="R423" s="414"/>
      <c r="S423" s="416"/>
      <c r="T423" s="414"/>
      <c r="U423" s="417"/>
      <c r="V423" s="414"/>
      <c r="W423" s="416"/>
      <c r="X423" s="414"/>
      <c r="Y423" s="418"/>
      <c r="AA423" s="419"/>
      <c r="AC423" s="420"/>
    </row>
    <row r="424" spans="1:29" s="218" customFormat="1" x14ac:dyDescent="0.25">
      <c r="A424"/>
      <c r="C424" s="411"/>
      <c r="D424" s="412"/>
      <c r="E424" s="413"/>
      <c r="H424" s="414"/>
      <c r="I424" s="415"/>
      <c r="J424" s="414"/>
      <c r="K424" s="414"/>
      <c r="L424" s="414"/>
      <c r="M424" s="415"/>
      <c r="N424" s="428"/>
      <c r="O424" s="416"/>
      <c r="P424" s="414"/>
      <c r="Q424" s="415"/>
      <c r="R424" s="414"/>
      <c r="S424" s="416"/>
      <c r="T424" s="414"/>
      <c r="U424" s="417"/>
      <c r="V424" s="414"/>
      <c r="W424" s="416"/>
      <c r="X424" s="414"/>
      <c r="Y424" s="418"/>
      <c r="AA424" s="419"/>
      <c r="AC424" s="420"/>
    </row>
    <row r="425" spans="1:29" s="218" customFormat="1" x14ac:dyDescent="0.25">
      <c r="A425"/>
      <c r="C425" s="411"/>
      <c r="D425" s="412"/>
      <c r="E425" s="413"/>
      <c r="H425" s="414"/>
      <c r="I425" s="415"/>
      <c r="J425" s="414"/>
      <c r="K425" s="414"/>
      <c r="L425" s="414"/>
      <c r="M425" s="415"/>
      <c r="N425" s="428"/>
      <c r="O425" s="416"/>
      <c r="P425" s="414"/>
      <c r="Q425" s="415"/>
      <c r="R425" s="414"/>
      <c r="S425" s="416"/>
      <c r="T425" s="414"/>
      <c r="U425" s="417"/>
      <c r="V425" s="414"/>
      <c r="W425" s="416"/>
      <c r="X425" s="414"/>
      <c r="Y425" s="418"/>
      <c r="AA425" s="419"/>
      <c r="AC425" s="420"/>
    </row>
    <row r="426" spans="1:29" s="218" customFormat="1" x14ac:dyDescent="0.25">
      <c r="A426"/>
      <c r="C426" s="411"/>
      <c r="D426" s="412"/>
      <c r="E426" s="413"/>
      <c r="H426" s="414"/>
      <c r="I426" s="415"/>
      <c r="J426" s="414"/>
      <c r="K426" s="414"/>
      <c r="L426" s="414"/>
      <c r="M426" s="415"/>
      <c r="N426" s="428"/>
      <c r="O426" s="416"/>
      <c r="P426" s="414"/>
      <c r="Q426" s="415"/>
      <c r="R426" s="414"/>
      <c r="S426" s="416"/>
      <c r="T426" s="414"/>
      <c r="U426" s="417"/>
      <c r="V426" s="414"/>
      <c r="W426" s="416"/>
      <c r="X426" s="414"/>
      <c r="Y426" s="418"/>
      <c r="AA426" s="419"/>
      <c r="AC426" s="420"/>
    </row>
    <row r="427" spans="1:29" s="218" customFormat="1" x14ac:dyDescent="0.25">
      <c r="A427"/>
      <c r="C427" s="411"/>
      <c r="D427" s="412"/>
      <c r="E427" s="413"/>
      <c r="H427" s="414"/>
      <c r="I427" s="415"/>
      <c r="J427" s="414"/>
      <c r="K427" s="414"/>
      <c r="L427" s="414"/>
      <c r="M427" s="415"/>
      <c r="N427" s="428"/>
      <c r="O427" s="416"/>
      <c r="P427" s="414"/>
      <c r="Q427" s="415"/>
      <c r="R427" s="414"/>
      <c r="S427" s="416"/>
      <c r="T427" s="414"/>
      <c r="U427" s="417"/>
      <c r="V427" s="414"/>
      <c r="W427" s="416"/>
      <c r="X427" s="414"/>
      <c r="Y427" s="418"/>
      <c r="AA427" s="419"/>
      <c r="AC427" s="420"/>
    </row>
    <row r="428" spans="1:29" s="218" customFormat="1" x14ac:dyDescent="0.25">
      <c r="A428"/>
      <c r="C428" s="411"/>
      <c r="D428" s="412"/>
      <c r="E428" s="413"/>
      <c r="H428" s="414"/>
      <c r="I428" s="415"/>
      <c r="J428" s="414"/>
      <c r="K428" s="414"/>
      <c r="L428" s="414"/>
      <c r="M428" s="415"/>
      <c r="N428" s="428"/>
      <c r="O428" s="416"/>
      <c r="P428" s="414"/>
      <c r="Q428" s="415"/>
      <c r="R428" s="414"/>
      <c r="S428" s="416"/>
      <c r="T428" s="414"/>
      <c r="U428" s="417"/>
      <c r="V428" s="414"/>
      <c r="W428" s="416"/>
      <c r="X428" s="414"/>
      <c r="Y428" s="418"/>
      <c r="AA428" s="419"/>
      <c r="AC428" s="420"/>
    </row>
    <row r="429" spans="1:29" s="218" customFormat="1" x14ac:dyDescent="0.25">
      <c r="A429"/>
      <c r="C429" s="411"/>
      <c r="D429" s="412"/>
      <c r="E429" s="413"/>
      <c r="H429" s="414"/>
      <c r="I429" s="415"/>
      <c r="J429" s="414"/>
      <c r="K429" s="414"/>
      <c r="L429" s="414"/>
      <c r="M429" s="415"/>
      <c r="N429" s="428"/>
      <c r="O429" s="416"/>
      <c r="P429" s="414"/>
      <c r="Q429" s="415"/>
      <c r="R429" s="414"/>
      <c r="S429" s="416"/>
      <c r="T429" s="414"/>
      <c r="U429" s="417"/>
      <c r="V429" s="414"/>
      <c r="W429" s="416"/>
      <c r="X429" s="414"/>
      <c r="Y429" s="418"/>
      <c r="AA429" s="419"/>
      <c r="AC429" s="420"/>
    </row>
    <row r="430" spans="1:29" s="218" customFormat="1" x14ac:dyDescent="0.25">
      <c r="A430"/>
      <c r="C430" s="411"/>
      <c r="D430" s="412"/>
      <c r="E430" s="413"/>
      <c r="H430" s="414"/>
      <c r="I430" s="415"/>
      <c r="J430" s="414"/>
      <c r="K430" s="414"/>
      <c r="L430" s="414"/>
      <c r="M430" s="415"/>
      <c r="N430" s="428"/>
      <c r="O430" s="416"/>
      <c r="P430" s="414"/>
      <c r="Q430" s="415"/>
      <c r="R430" s="414"/>
      <c r="S430" s="416"/>
      <c r="T430" s="414"/>
      <c r="U430" s="417"/>
      <c r="V430" s="414"/>
      <c r="W430" s="416"/>
      <c r="X430" s="414"/>
      <c r="Y430" s="418"/>
      <c r="AA430" s="419"/>
      <c r="AC430" s="420"/>
    </row>
    <row r="431" spans="1:29" s="218" customFormat="1" x14ac:dyDescent="0.25">
      <c r="A431"/>
      <c r="C431" s="411"/>
      <c r="D431" s="412"/>
      <c r="E431" s="413"/>
      <c r="H431" s="414"/>
      <c r="I431" s="415"/>
      <c r="J431" s="414"/>
      <c r="K431" s="414"/>
      <c r="L431" s="414"/>
      <c r="M431" s="415"/>
      <c r="N431" s="428"/>
      <c r="O431" s="416"/>
      <c r="P431" s="414"/>
      <c r="Q431" s="415"/>
      <c r="R431" s="414"/>
      <c r="S431" s="416"/>
      <c r="T431" s="414"/>
      <c r="U431" s="417"/>
      <c r="V431" s="414"/>
      <c r="W431" s="416"/>
      <c r="X431" s="414"/>
      <c r="Y431" s="418"/>
      <c r="AA431" s="419"/>
      <c r="AC431" s="420"/>
    </row>
    <row r="432" spans="1:29" s="218" customFormat="1" x14ac:dyDescent="0.25">
      <c r="A432"/>
      <c r="C432" s="411"/>
      <c r="D432" s="412"/>
      <c r="E432" s="413"/>
      <c r="H432" s="414"/>
      <c r="I432" s="415"/>
      <c r="J432" s="414"/>
      <c r="K432" s="414"/>
      <c r="L432" s="414"/>
      <c r="M432" s="415"/>
      <c r="N432" s="428"/>
      <c r="O432" s="416"/>
      <c r="P432" s="414"/>
      <c r="Q432" s="415"/>
      <c r="R432" s="414"/>
      <c r="S432" s="416"/>
      <c r="T432" s="414"/>
      <c r="U432" s="417"/>
      <c r="V432" s="414"/>
      <c r="W432" s="416"/>
      <c r="X432" s="414"/>
      <c r="Y432" s="418"/>
      <c r="AA432" s="419"/>
      <c r="AC432" s="420"/>
    </row>
    <row r="433" spans="1:29" s="218" customFormat="1" x14ac:dyDescent="0.25">
      <c r="A433"/>
      <c r="C433" s="411"/>
      <c r="D433" s="412"/>
      <c r="E433" s="413"/>
      <c r="H433" s="414"/>
      <c r="I433" s="415"/>
      <c r="J433" s="414"/>
      <c r="K433" s="414"/>
      <c r="L433" s="414"/>
      <c r="M433" s="415"/>
      <c r="N433" s="428"/>
      <c r="O433" s="416"/>
      <c r="P433" s="414"/>
      <c r="Q433" s="415"/>
      <c r="R433" s="414"/>
      <c r="S433" s="416"/>
      <c r="T433" s="414"/>
      <c r="U433" s="417"/>
      <c r="V433" s="414"/>
      <c r="W433" s="416"/>
      <c r="X433" s="414"/>
      <c r="Y433" s="418"/>
      <c r="AA433" s="419"/>
      <c r="AC433" s="420"/>
    </row>
    <row r="434" spans="1:29" s="218" customFormat="1" x14ac:dyDescent="0.25">
      <c r="A434"/>
      <c r="C434" s="411"/>
      <c r="D434" s="412"/>
      <c r="E434" s="413"/>
      <c r="H434" s="414"/>
      <c r="I434" s="415"/>
      <c r="J434" s="414"/>
      <c r="K434" s="414"/>
      <c r="L434" s="414"/>
      <c r="M434" s="415"/>
      <c r="N434" s="428"/>
      <c r="O434" s="416"/>
      <c r="P434" s="414"/>
      <c r="Q434" s="415"/>
      <c r="R434" s="414"/>
      <c r="S434" s="416"/>
      <c r="T434" s="414"/>
      <c r="U434" s="417"/>
      <c r="V434" s="414"/>
      <c r="W434" s="416"/>
      <c r="X434" s="414"/>
      <c r="Y434" s="418"/>
      <c r="AA434" s="419"/>
      <c r="AC434" s="420"/>
    </row>
    <row r="435" spans="1:29" s="218" customFormat="1" x14ac:dyDescent="0.25">
      <c r="A435"/>
      <c r="C435" s="411"/>
      <c r="D435" s="412"/>
      <c r="E435" s="413"/>
      <c r="H435" s="414"/>
      <c r="I435" s="415"/>
      <c r="J435" s="414"/>
      <c r="K435" s="414"/>
      <c r="L435" s="414"/>
      <c r="M435" s="415"/>
      <c r="N435" s="428"/>
      <c r="O435" s="416"/>
      <c r="P435" s="414"/>
      <c r="Q435" s="415"/>
      <c r="R435" s="414"/>
      <c r="S435" s="416"/>
      <c r="T435" s="414"/>
      <c r="U435" s="417"/>
      <c r="V435" s="414"/>
      <c r="W435" s="416"/>
      <c r="X435" s="414"/>
      <c r="Y435" s="418"/>
      <c r="AA435" s="419"/>
      <c r="AC435" s="420"/>
    </row>
    <row r="436" spans="1:29" s="218" customFormat="1" x14ac:dyDescent="0.25">
      <c r="A436"/>
      <c r="C436" s="411"/>
      <c r="D436" s="412"/>
      <c r="E436" s="413"/>
      <c r="H436" s="414"/>
      <c r="I436" s="415"/>
      <c r="J436" s="414"/>
      <c r="K436" s="414"/>
      <c r="L436" s="414"/>
      <c r="M436" s="415"/>
      <c r="N436" s="428"/>
      <c r="O436" s="416"/>
      <c r="P436" s="414"/>
      <c r="Q436" s="415"/>
      <c r="R436" s="414"/>
      <c r="S436" s="416"/>
      <c r="T436" s="414"/>
      <c r="U436" s="417"/>
      <c r="V436" s="414"/>
      <c r="W436" s="416"/>
      <c r="X436" s="414"/>
      <c r="Y436" s="418"/>
      <c r="AA436" s="419"/>
      <c r="AC436" s="420"/>
    </row>
    <row r="437" spans="1:29" s="218" customFormat="1" x14ac:dyDescent="0.25">
      <c r="A437"/>
      <c r="C437" s="411"/>
      <c r="D437" s="412"/>
      <c r="E437" s="413"/>
      <c r="H437" s="414"/>
      <c r="I437" s="415"/>
      <c r="J437" s="414"/>
      <c r="K437" s="414"/>
      <c r="L437" s="414"/>
      <c r="M437" s="415"/>
      <c r="N437" s="428"/>
      <c r="O437" s="416"/>
      <c r="P437" s="414"/>
      <c r="Q437" s="415"/>
      <c r="R437" s="414"/>
      <c r="S437" s="416"/>
      <c r="T437" s="414"/>
      <c r="U437" s="417"/>
      <c r="V437" s="414"/>
      <c r="W437" s="416"/>
      <c r="X437" s="414"/>
      <c r="Y437" s="418"/>
      <c r="AA437" s="419"/>
      <c r="AC437" s="420"/>
    </row>
    <row r="438" spans="1:29" s="218" customFormat="1" x14ac:dyDescent="0.25">
      <c r="A438"/>
      <c r="C438" s="411"/>
      <c r="D438" s="412"/>
      <c r="E438" s="413"/>
      <c r="H438" s="414"/>
      <c r="I438" s="415"/>
      <c r="J438" s="414"/>
      <c r="K438" s="414"/>
      <c r="L438" s="414"/>
      <c r="M438" s="415"/>
      <c r="N438" s="428"/>
      <c r="O438" s="416"/>
      <c r="P438" s="414"/>
      <c r="Q438" s="415"/>
      <c r="R438" s="414"/>
      <c r="S438" s="416"/>
      <c r="T438" s="414"/>
      <c r="U438" s="417"/>
      <c r="V438" s="414"/>
      <c r="W438" s="416"/>
      <c r="X438" s="414"/>
      <c r="Y438" s="418"/>
      <c r="AA438" s="419"/>
      <c r="AC438" s="420"/>
    </row>
    <row r="439" spans="1:29" s="218" customFormat="1" x14ac:dyDescent="0.25">
      <c r="A439"/>
      <c r="C439" s="411"/>
      <c r="D439" s="412"/>
      <c r="E439" s="413"/>
      <c r="H439" s="414"/>
      <c r="I439" s="415"/>
      <c r="J439" s="414"/>
      <c r="K439" s="414"/>
      <c r="L439" s="414"/>
      <c r="M439" s="415"/>
      <c r="N439" s="428"/>
      <c r="O439" s="416"/>
      <c r="P439" s="414"/>
      <c r="Q439" s="415"/>
      <c r="R439" s="414"/>
      <c r="S439" s="416"/>
      <c r="T439" s="414"/>
      <c r="U439" s="417"/>
      <c r="V439" s="414"/>
      <c r="W439" s="416"/>
      <c r="X439" s="414"/>
      <c r="Y439" s="418"/>
      <c r="AA439" s="419"/>
      <c r="AC439" s="420"/>
    </row>
    <row r="440" spans="1:29" s="218" customFormat="1" x14ac:dyDescent="0.25">
      <c r="A440"/>
      <c r="C440" s="411"/>
      <c r="D440" s="412"/>
      <c r="E440" s="413"/>
      <c r="H440" s="414"/>
      <c r="I440" s="415"/>
      <c r="J440" s="414"/>
      <c r="K440" s="414"/>
      <c r="L440" s="414"/>
      <c r="M440" s="415"/>
      <c r="N440" s="428"/>
      <c r="O440" s="416"/>
      <c r="P440" s="414"/>
      <c r="Q440" s="415"/>
      <c r="R440" s="414"/>
      <c r="S440" s="416"/>
      <c r="T440" s="414"/>
      <c r="U440" s="417"/>
      <c r="V440" s="414"/>
      <c r="W440" s="416"/>
      <c r="X440" s="414"/>
      <c r="Y440" s="418"/>
      <c r="AA440" s="419"/>
      <c r="AC440" s="420"/>
    </row>
    <row r="441" spans="1:29" s="218" customFormat="1" x14ac:dyDescent="0.25">
      <c r="A441"/>
      <c r="C441" s="411"/>
      <c r="D441" s="412"/>
      <c r="E441" s="413"/>
      <c r="H441" s="414"/>
      <c r="I441" s="415"/>
      <c r="J441" s="414"/>
      <c r="K441" s="414"/>
      <c r="L441" s="414"/>
      <c r="M441" s="415"/>
      <c r="N441" s="428"/>
      <c r="O441" s="416"/>
      <c r="P441" s="414"/>
      <c r="Q441" s="415"/>
      <c r="R441" s="414"/>
      <c r="S441" s="416"/>
      <c r="T441" s="414"/>
      <c r="U441" s="417"/>
      <c r="V441" s="414"/>
      <c r="W441" s="416"/>
      <c r="X441" s="414"/>
      <c r="Y441" s="418"/>
      <c r="AA441" s="419"/>
      <c r="AC441" s="420"/>
    </row>
    <row r="442" spans="1:29" s="218" customFormat="1" x14ac:dyDescent="0.25">
      <c r="A442"/>
      <c r="C442" s="411"/>
      <c r="D442" s="412"/>
      <c r="E442" s="413"/>
      <c r="H442" s="414"/>
      <c r="I442" s="415"/>
      <c r="J442" s="414"/>
      <c r="K442" s="414"/>
      <c r="L442" s="414"/>
      <c r="M442" s="415"/>
      <c r="N442" s="428"/>
      <c r="O442" s="416"/>
      <c r="P442" s="414"/>
      <c r="Q442" s="415"/>
      <c r="R442" s="414"/>
      <c r="S442" s="416"/>
      <c r="T442" s="414"/>
      <c r="U442" s="417"/>
      <c r="V442" s="414"/>
      <c r="W442" s="416"/>
      <c r="X442" s="414"/>
      <c r="Y442" s="418"/>
      <c r="AA442" s="419"/>
      <c r="AC442" s="420"/>
    </row>
    <row r="443" spans="1:29" s="218" customFormat="1" x14ac:dyDescent="0.25">
      <c r="A443"/>
      <c r="C443" s="411"/>
      <c r="D443" s="412"/>
      <c r="E443" s="413"/>
      <c r="H443" s="414"/>
      <c r="I443" s="415"/>
      <c r="J443" s="414"/>
      <c r="K443" s="414"/>
      <c r="L443" s="414"/>
      <c r="M443" s="415"/>
      <c r="N443" s="428"/>
      <c r="O443" s="416"/>
      <c r="P443" s="414"/>
      <c r="Q443" s="415"/>
      <c r="R443" s="414"/>
      <c r="S443" s="416"/>
      <c r="T443" s="414"/>
      <c r="U443" s="417"/>
      <c r="V443" s="414"/>
      <c r="W443" s="416"/>
      <c r="X443" s="414"/>
      <c r="Y443" s="418"/>
      <c r="AA443" s="419"/>
      <c r="AC443" s="420"/>
    </row>
    <row r="444" spans="1:29" s="218" customFormat="1" x14ac:dyDescent="0.25">
      <c r="A444"/>
      <c r="C444" s="411"/>
      <c r="D444" s="412"/>
      <c r="E444" s="413"/>
      <c r="H444" s="414"/>
      <c r="I444" s="415"/>
      <c r="J444" s="414"/>
      <c r="K444" s="414"/>
      <c r="L444" s="414"/>
      <c r="M444" s="415"/>
      <c r="N444" s="428"/>
      <c r="O444" s="416"/>
      <c r="P444" s="414"/>
      <c r="Q444" s="415"/>
      <c r="R444" s="414"/>
      <c r="S444" s="416"/>
      <c r="T444" s="414"/>
      <c r="U444" s="417"/>
      <c r="V444" s="414"/>
      <c r="W444" s="416"/>
      <c r="X444" s="414"/>
      <c r="Y444" s="418"/>
      <c r="AA444" s="419"/>
      <c r="AC444" s="420"/>
    </row>
    <row r="445" spans="1:29" s="218" customFormat="1" x14ac:dyDescent="0.25">
      <c r="A445"/>
      <c r="C445" s="411"/>
      <c r="D445" s="412"/>
      <c r="E445" s="413"/>
      <c r="H445" s="414"/>
      <c r="I445" s="415"/>
      <c r="J445" s="414"/>
      <c r="K445" s="414"/>
      <c r="L445" s="414"/>
      <c r="M445" s="415"/>
      <c r="N445" s="428"/>
      <c r="O445" s="416"/>
      <c r="P445" s="414"/>
      <c r="Q445" s="415"/>
      <c r="R445" s="414"/>
      <c r="S445" s="416"/>
      <c r="T445" s="414"/>
      <c r="U445" s="417"/>
      <c r="V445" s="414"/>
      <c r="W445" s="416"/>
      <c r="X445" s="414"/>
      <c r="Y445" s="418"/>
      <c r="AA445" s="419"/>
      <c r="AC445" s="420"/>
    </row>
    <row r="446" spans="1:29" s="218" customFormat="1" x14ac:dyDescent="0.25">
      <c r="A446"/>
      <c r="C446" s="411"/>
      <c r="D446" s="412"/>
      <c r="E446" s="413"/>
      <c r="H446" s="414"/>
      <c r="I446" s="415"/>
      <c r="J446" s="414"/>
      <c r="K446" s="414"/>
      <c r="L446" s="414"/>
      <c r="M446" s="415"/>
      <c r="N446" s="428"/>
      <c r="O446" s="416"/>
      <c r="P446" s="414"/>
      <c r="Q446" s="415"/>
      <c r="R446" s="414"/>
      <c r="S446" s="416"/>
      <c r="T446" s="414"/>
      <c r="U446" s="417"/>
      <c r="V446" s="414"/>
      <c r="W446" s="416"/>
      <c r="X446" s="414"/>
      <c r="Y446" s="418"/>
      <c r="AA446" s="419"/>
      <c r="AC446" s="420"/>
    </row>
    <row r="447" spans="1:29" s="218" customFormat="1" x14ac:dyDescent="0.25">
      <c r="A447"/>
      <c r="C447" s="411"/>
      <c r="D447" s="412"/>
      <c r="E447" s="413"/>
      <c r="H447" s="414"/>
      <c r="I447" s="415"/>
      <c r="J447" s="414"/>
      <c r="K447" s="414"/>
      <c r="L447" s="414"/>
      <c r="M447" s="415"/>
      <c r="N447" s="428"/>
      <c r="O447" s="416"/>
      <c r="P447" s="414"/>
      <c r="Q447" s="415"/>
      <c r="R447" s="414"/>
      <c r="S447" s="416"/>
      <c r="T447" s="414"/>
      <c r="U447" s="417"/>
      <c r="V447" s="414"/>
      <c r="W447" s="416"/>
      <c r="X447" s="414"/>
      <c r="Y447" s="418"/>
      <c r="AA447" s="419"/>
      <c r="AC447" s="420"/>
    </row>
    <row r="448" spans="1:29" s="218" customFormat="1" x14ac:dyDescent="0.25">
      <c r="A448"/>
      <c r="C448" s="411"/>
      <c r="D448" s="412"/>
      <c r="E448" s="413"/>
      <c r="H448" s="414"/>
      <c r="I448" s="415"/>
      <c r="J448" s="414"/>
      <c r="K448" s="414"/>
      <c r="L448" s="414"/>
      <c r="M448" s="415"/>
      <c r="N448" s="428"/>
      <c r="O448" s="416"/>
      <c r="P448" s="414"/>
      <c r="Q448" s="415"/>
      <c r="R448" s="414"/>
      <c r="S448" s="416"/>
      <c r="T448" s="414"/>
      <c r="U448" s="417"/>
      <c r="V448" s="414"/>
      <c r="W448" s="416"/>
      <c r="X448" s="414"/>
      <c r="Y448" s="418"/>
      <c r="AA448" s="419"/>
      <c r="AC448" s="420"/>
    </row>
    <row r="449" spans="1:29" s="218" customFormat="1" x14ac:dyDescent="0.25">
      <c r="A449"/>
      <c r="C449" s="411"/>
      <c r="D449" s="412"/>
      <c r="E449" s="413"/>
      <c r="H449" s="414"/>
      <c r="I449" s="415"/>
      <c r="J449" s="414"/>
      <c r="K449" s="414"/>
      <c r="L449" s="414"/>
      <c r="M449" s="415"/>
      <c r="N449" s="428"/>
      <c r="O449" s="416"/>
      <c r="P449" s="414"/>
      <c r="Q449" s="415"/>
      <c r="R449" s="414"/>
      <c r="S449" s="416"/>
      <c r="T449" s="414"/>
      <c r="U449" s="417"/>
      <c r="V449" s="414"/>
      <c r="W449" s="416"/>
      <c r="X449" s="414"/>
      <c r="Y449" s="418"/>
      <c r="AA449" s="419"/>
      <c r="AC449" s="420"/>
    </row>
    <row r="450" spans="1:29" s="218" customFormat="1" x14ac:dyDescent="0.25">
      <c r="A450"/>
      <c r="C450" s="411"/>
      <c r="D450" s="412"/>
      <c r="E450" s="413"/>
      <c r="H450" s="414"/>
      <c r="I450" s="415"/>
      <c r="J450" s="414"/>
      <c r="K450" s="414"/>
      <c r="L450" s="414"/>
      <c r="M450" s="415"/>
      <c r="N450" s="428"/>
      <c r="O450" s="416"/>
      <c r="P450" s="414"/>
      <c r="Q450" s="415"/>
      <c r="R450" s="414"/>
      <c r="S450" s="416"/>
      <c r="T450" s="414"/>
      <c r="U450" s="417"/>
      <c r="V450" s="414"/>
      <c r="W450" s="416"/>
      <c r="X450" s="414"/>
      <c r="Y450" s="418"/>
      <c r="AA450" s="419"/>
      <c r="AC450" s="420"/>
    </row>
    <row r="451" spans="1:29" s="218" customFormat="1" x14ac:dyDescent="0.25">
      <c r="A451"/>
      <c r="C451" s="411"/>
      <c r="D451" s="412"/>
      <c r="E451" s="413"/>
      <c r="H451" s="414"/>
      <c r="I451" s="415"/>
      <c r="J451" s="414"/>
      <c r="K451" s="414"/>
      <c r="L451" s="414"/>
      <c r="M451" s="415"/>
      <c r="N451" s="428"/>
      <c r="O451" s="416"/>
      <c r="P451" s="414"/>
      <c r="Q451" s="415"/>
      <c r="R451" s="414"/>
      <c r="S451" s="416"/>
      <c r="T451" s="414"/>
      <c r="U451" s="417"/>
      <c r="V451" s="414"/>
      <c r="W451" s="416"/>
      <c r="X451" s="414"/>
      <c r="Y451" s="418"/>
      <c r="AA451" s="419"/>
      <c r="AC451" s="420"/>
    </row>
    <row r="452" spans="1:29" s="218" customFormat="1" x14ac:dyDescent="0.25">
      <c r="A452"/>
      <c r="C452" s="411"/>
      <c r="D452" s="412"/>
      <c r="E452" s="413"/>
      <c r="H452" s="414"/>
      <c r="I452" s="415"/>
      <c r="J452" s="414"/>
      <c r="K452" s="414"/>
      <c r="L452" s="414"/>
      <c r="M452" s="415"/>
      <c r="N452" s="428"/>
      <c r="O452" s="416"/>
      <c r="P452" s="414"/>
      <c r="Q452" s="415"/>
      <c r="R452" s="414"/>
      <c r="S452" s="416"/>
      <c r="T452" s="414"/>
      <c r="U452" s="417"/>
      <c r="V452" s="414"/>
      <c r="W452" s="416"/>
      <c r="X452" s="414"/>
      <c r="Y452" s="418"/>
      <c r="AA452" s="419"/>
      <c r="AC452" s="420"/>
    </row>
    <row r="453" spans="1:29" s="218" customFormat="1" x14ac:dyDescent="0.25">
      <c r="A453"/>
      <c r="C453" s="411"/>
      <c r="D453" s="412"/>
      <c r="E453" s="413"/>
      <c r="H453" s="414"/>
      <c r="I453" s="415"/>
      <c r="J453" s="414"/>
      <c r="K453" s="414"/>
      <c r="L453" s="414"/>
      <c r="M453" s="415"/>
      <c r="N453" s="428"/>
      <c r="O453" s="416"/>
      <c r="P453" s="414"/>
      <c r="Q453" s="415"/>
      <c r="R453" s="414"/>
      <c r="S453" s="416"/>
      <c r="T453" s="414"/>
      <c r="U453" s="417"/>
      <c r="V453" s="414"/>
      <c r="W453" s="416"/>
      <c r="X453" s="414"/>
      <c r="Y453" s="418"/>
      <c r="AA453" s="419"/>
      <c r="AC453" s="420"/>
    </row>
    <row r="454" spans="1:29" s="218" customFormat="1" x14ac:dyDescent="0.25">
      <c r="A454"/>
      <c r="C454" s="411"/>
      <c r="D454" s="412"/>
      <c r="E454" s="413"/>
      <c r="H454" s="414"/>
      <c r="I454" s="415"/>
      <c r="J454" s="414"/>
      <c r="K454" s="414"/>
      <c r="L454" s="414"/>
      <c r="M454" s="415"/>
      <c r="N454" s="428"/>
      <c r="O454" s="416"/>
      <c r="P454" s="414"/>
      <c r="Q454" s="415"/>
      <c r="R454" s="414"/>
      <c r="S454" s="416"/>
      <c r="T454" s="414"/>
      <c r="U454" s="417"/>
      <c r="V454" s="414"/>
      <c r="W454" s="416"/>
      <c r="X454" s="414"/>
      <c r="Y454" s="418"/>
      <c r="AA454" s="419"/>
      <c r="AC454" s="420"/>
    </row>
    <row r="455" spans="1:29" s="218" customFormat="1" x14ac:dyDescent="0.25">
      <c r="A455"/>
      <c r="C455" s="411"/>
      <c r="D455" s="412"/>
      <c r="E455" s="413"/>
      <c r="H455" s="414"/>
      <c r="I455" s="415"/>
      <c r="J455" s="414"/>
      <c r="K455" s="414"/>
      <c r="L455" s="414"/>
      <c r="M455" s="415"/>
      <c r="N455" s="428"/>
      <c r="O455" s="416"/>
      <c r="P455" s="414"/>
      <c r="Q455" s="415"/>
      <c r="R455" s="414"/>
      <c r="S455" s="416"/>
      <c r="T455" s="414"/>
      <c r="U455" s="417"/>
      <c r="V455" s="414"/>
      <c r="W455" s="416"/>
      <c r="X455" s="414"/>
      <c r="Y455" s="418"/>
      <c r="AA455" s="419"/>
      <c r="AC455" s="420"/>
    </row>
    <row r="456" spans="1:29" s="218" customFormat="1" x14ac:dyDescent="0.25">
      <c r="A456"/>
      <c r="C456" s="411"/>
      <c r="D456" s="412"/>
      <c r="E456" s="413"/>
      <c r="H456" s="414"/>
      <c r="I456" s="415"/>
      <c r="J456" s="414"/>
      <c r="K456" s="414"/>
      <c r="L456" s="414"/>
      <c r="M456" s="415"/>
      <c r="N456" s="428"/>
      <c r="O456" s="416"/>
      <c r="P456" s="414"/>
      <c r="Q456" s="415"/>
      <c r="R456" s="414"/>
      <c r="S456" s="416"/>
      <c r="T456" s="414"/>
      <c r="U456" s="417"/>
      <c r="V456" s="414"/>
      <c r="W456" s="416"/>
      <c r="X456" s="414"/>
      <c r="Y456" s="418"/>
      <c r="AA456" s="419"/>
      <c r="AC456" s="420"/>
    </row>
    <row r="457" spans="1:29" s="218" customFormat="1" x14ac:dyDescent="0.25">
      <c r="A457"/>
      <c r="C457" s="411"/>
      <c r="D457" s="412"/>
      <c r="E457" s="413"/>
      <c r="H457" s="414"/>
      <c r="I457" s="415"/>
      <c r="J457" s="414"/>
      <c r="K457" s="414"/>
      <c r="L457" s="414"/>
      <c r="M457" s="415"/>
      <c r="N457" s="428"/>
      <c r="O457" s="416"/>
      <c r="P457" s="414"/>
      <c r="Q457" s="415"/>
      <c r="R457" s="414"/>
      <c r="S457" s="416"/>
      <c r="T457" s="414"/>
      <c r="U457" s="417"/>
      <c r="V457" s="414"/>
      <c r="W457" s="416"/>
      <c r="X457" s="414"/>
      <c r="Y457" s="418"/>
      <c r="AA457" s="419"/>
      <c r="AC457" s="420"/>
    </row>
    <row r="458" spans="1:29" s="218" customFormat="1" x14ac:dyDescent="0.25">
      <c r="A458"/>
      <c r="C458" s="411"/>
      <c r="D458" s="412"/>
      <c r="E458" s="413"/>
      <c r="H458" s="414"/>
      <c r="I458" s="415"/>
      <c r="J458" s="414"/>
      <c r="K458" s="414"/>
      <c r="L458" s="414"/>
      <c r="M458" s="415"/>
      <c r="N458" s="428"/>
      <c r="O458" s="416"/>
      <c r="P458" s="414"/>
      <c r="Q458" s="415"/>
      <c r="R458" s="414"/>
      <c r="S458" s="416"/>
      <c r="T458" s="414"/>
      <c r="U458" s="417"/>
      <c r="V458" s="414"/>
      <c r="W458" s="416"/>
      <c r="X458" s="414"/>
      <c r="Y458" s="418"/>
      <c r="AA458" s="419"/>
      <c r="AC458" s="420"/>
    </row>
    <row r="459" spans="1:29" s="218" customFormat="1" x14ac:dyDescent="0.25">
      <c r="A459"/>
      <c r="C459" s="411"/>
      <c r="D459" s="412"/>
      <c r="E459" s="413"/>
      <c r="H459" s="414"/>
      <c r="I459" s="415"/>
      <c r="J459" s="414"/>
      <c r="K459" s="414"/>
      <c r="L459" s="414"/>
      <c r="M459" s="415"/>
      <c r="N459" s="428"/>
      <c r="O459" s="416"/>
      <c r="P459" s="414"/>
      <c r="Q459" s="415"/>
      <c r="R459" s="414"/>
      <c r="S459" s="416"/>
      <c r="T459" s="414"/>
      <c r="U459" s="417"/>
      <c r="V459" s="414"/>
      <c r="W459" s="416"/>
      <c r="X459" s="414"/>
      <c r="Y459" s="418"/>
      <c r="AA459" s="419"/>
      <c r="AC459" s="420"/>
    </row>
    <row r="460" spans="1:29" s="218" customFormat="1" x14ac:dyDescent="0.25">
      <c r="A460"/>
      <c r="C460" s="411"/>
      <c r="D460" s="412"/>
      <c r="E460" s="413"/>
      <c r="H460" s="414"/>
      <c r="I460" s="415"/>
      <c r="J460" s="414"/>
      <c r="K460" s="414"/>
      <c r="L460" s="414"/>
      <c r="M460" s="415"/>
      <c r="N460" s="428"/>
      <c r="O460" s="416"/>
      <c r="P460" s="414"/>
      <c r="Q460" s="415"/>
      <c r="R460" s="414"/>
      <c r="S460" s="416"/>
      <c r="T460" s="414"/>
      <c r="U460" s="417"/>
      <c r="V460" s="414"/>
      <c r="W460" s="416"/>
      <c r="X460" s="414"/>
      <c r="Y460" s="418"/>
      <c r="AA460" s="419"/>
      <c r="AC460" s="420"/>
    </row>
    <row r="461" spans="1:29" s="218" customFormat="1" x14ac:dyDescent="0.25">
      <c r="A461"/>
      <c r="C461" s="411"/>
      <c r="D461" s="412"/>
      <c r="E461" s="413"/>
      <c r="H461" s="414"/>
      <c r="I461" s="415"/>
      <c r="J461" s="414"/>
      <c r="K461" s="414"/>
      <c r="L461" s="414"/>
      <c r="M461" s="415"/>
      <c r="N461" s="428"/>
      <c r="O461" s="416"/>
      <c r="P461" s="414"/>
      <c r="Q461" s="415"/>
      <c r="R461" s="414"/>
      <c r="S461" s="416"/>
      <c r="T461" s="414"/>
      <c r="U461" s="417"/>
      <c r="V461" s="414"/>
      <c r="W461" s="416"/>
      <c r="X461" s="414"/>
      <c r="Y461" s="418"/>
      <c r="AA461" s="419"/>
      <c r="AC461" s="420"/>
    </row>
    <row r="462" spans="1:29" s="218" customFormat="1" x14ac:dyDescent="0.25">
      <c r="A462"/>
      <c r="C462" s="411"/>
      <c r="D462" s="412"/>
      <c r="E462" s="413"/>
      <c r="H462" s="414"/>
      <c r="I462" s="415"/>
      <c r="J462" s="414"/>
      <c r="K462" s="414"/>
      <c r="L462" s="414"/>
      <c r="M462" s="415"/>
      <c r="N462" s="428"/>
      <c r="O462" s="416"/>
      <c r="P462" s="414"/>
      <c r="Q462" s="415"/>
      <c r="R462" s="414"/>
      <c r="S462" s="416"/>
      <c r="T462" s="414"/>
      <c r="U462" s="417"/>
      <c r="V462" s="414"/>
      <c r="W462" s="416"/>
      <c r="X462" s="414"/>
      <c r="Y462" s="418"/>
      <c r="AA462" s="419"/>
      <c r="AC462" s="420"/>
    </row>
    <row r="463" spans="1:29" s="218" customFormat="1" x14ac:dyDescent="0.25">
      <c r="A463"/>
      <c r="C463" s="411"/>
      <c r="D463" s="412"/>
      <c r="E463" s="413"/>
      <c r="H463" s="414"/>
      <c r="I463" s="415"/>
      <c r="J463" s="414"/>
      <c r="K463" s="414"/>
      <c r="L463" s="414"/>
      <c r="M463" s="415"/>
      <c r="N463" s="428"/>
      <c r="O463" s="416"/>
      <c r="P463" s="414"/>
      <c r="Q463" s="415"/>
      <c r="R463" s="414"/>
      <c r="S463" s="416"/>
      <c r="T463" s="414"/>
      <c r="U463" s="417"/>
      <c r="V463" s="414"/>
      <c r="W463" s="416"/>
      <c r="X463" s="414"/>
      <c r="Y463" s="418"/>
      <c r="AA463" s="419"/>
      <c r="AC463" s="420"/>
    </row>
    <row r="464" spans="1:29" s="218" customFormat="1" x14ac:dyDescent="0.25">
      <c r="A464"/>
      <c r="C464" s="411"/>
      <c r="D464" s="412"/>
      <c r="E464" s="413"/>
      <c r="H464" s="414"/>
      <c r="I464" s="415"/>
      <c r="J464" s="414"/>
      <c r="K464" s="414"/>
      <c r="L464" s="414"/>
      <c r="M464" s="415"/>
      <c r="N464" s="428"/>
      <c r="O464" s="416"/>
      <c r="P464" s="414"/>
      <c r="Q464" s="415"/>
      <c r="R464" s="414"/>
      <c r="S464" s="416"/>
      <c r="T464" s="414"/>
      <c r="U464" s="417"/>
      <c r="V464" s="414"/>
      <c r="W464" s="416"/>
      <c r="X464" s="414"/>
      <c r="Y464" s="418"/>
      <c r="AA464" s="419"/>
      <c r="AC464" s="420"/>
    </row>
    <row r="465" spans="1:29" s="218" customFormat="1" x14ac:dyDescent="0.25">
      <c r="A465"/>
      <c r="C465" s="411"/>
      <c r="D465" s="412"/>
      <c r="E465" s="413"/>
      <c r="H465" s="414"/>
      <c r="I465" s="415"/>
      <c r="J465" s="414"/>
      <c r="K465" s="414"/>
      <c r="L465" s="414"/>
      <c r="M465" s="415"/>
      <c r="N465" s="428"/>
      <c r="O465" s="416"/>
      <c r="P465" s="414"/>
      <c r="Q465" s="415"/>
      <c r="R465" s="414"/>
      <c r="S465" s="416"/>
      <c r="T465" s="414"/>
      <c r="U465" s="417"/>
      <c r="V465" s="414"/>
      <c r="W465" s="416"/>
      <c r="X465" s="414"/>
      <c r="Y465" s="418"/>
      <c r="AA465" s="419"/>
      <c r="AC465" s="420"/>
    </row>
    <row r="466" spans="1:29" s="218" customFormat="1" x14ac:dyDescent="0.25">
      <c r="A466"/>
      <c r="C466" s="411"/>
      <c r="D466" s="412"/>
      <c r="E466" s="413"/>
      <c r="H466" s="414"/>
      <c r="I466" s="415"/>
      <c r="J466" s="414"/>
      <c r="K466" s="414"/>
      <c r="L466" s="414"/>
      <c r="M466" s="415"/>
      <c r="N466" s="428"/>
      <c r="O466" s="416"/>
      <c r="P466" s="414"/>
      <c r="Q466" s="415"/>
      <c r="R466" s="414"/>
      <c r="S466" s="416"/>
      <c r="T466" s="414"/>
      <c r="U466" s="417"/>
      <c r="V466" s="414"/>
      <c r="W466" s="416"/>
      <c r="X466" s="414"/>
      <c r="Y466" s="418"/>
      <c r="AA466" s="419"/>
      <c r="AC466" s="420"/>
    </row>
    <row r="467" spans="1:29" s="218" customFormat="1" x14ac:dyDescent="0.25">
      <c r="A467"/>
      <c r="C467" s="411"/>
      <c r="D467" s="412"/>
      <c r="E467" s="413"/>
      <c r="H467" s="414"/>
      <c r="I467" s="415"/>
      <c r="J467" s="414"/>
      <c r="K467" s="414"/>
      <c r="L467" s="414"/>
      <c r="M467" s="415"/>
      <c r="N467" s="428"/>
      <c r="O467" s="416"/>
      <c r="P467" s="414"/>
      <c r="Q467" s="415"/>
      <c r="R467" s="414"/>
      <c r="S467" s="416"/>
      <c r="T467" s="414"/>
      <c r="U467" s="417"/>
      <c r="V467" s="414"/>
      <c r="W467" s="416"/>
      <c r="X467" s="414"/>
      <c r="Y467" s="418"/>
      <c r="AA467" s="419"/>
      <c r="AC467" s="420"/>
    </row>
    <row r="468" spans="1:29" s="218" customFormat="1" x14ac:dyDescent="0.25">
      <c r="A468"/>
      <c r="C468" s="411"/>
      <c r="D468" s="412"/>
      <c r="E468" s="413"/>
      <c r="H468" s="414"/>
      <c r="I468" s="415"/>
      <c r="J468" s="414"/>
      <c r="K468" s="414"/>
      <c r="L468" s="414"/>
      <c r="M468" s="415"/>
      <c r="N468" s="428"/>
      <c r="O468" s="416"/>
      <c r="P468" s="414"/>
      <c r="Q468" s="415"/>
      <c r="R468" s="414"/>
      <c r="S468" s="416"/>
      <c r="T468" s="414"/>
      <c r="U468" s="417"/>
      <c r="V468" s="414"/>
      <c r="W468" s="416"/>
      <c r="X468" s="414"/>
      <c r="Y468" s="418"/>
      <c r="AA468" s="419"/>
      <c r="AC468" s="420"/>
    </row>
    <row r="469" spans="1:29" s="218" customFormat="1" x14ac:dyDescent="0.25">
      <c r="A469"/>
      <c r="C469" s="411"/>
      <c r="D469" s="412"/>
      <c r="E469" s="413"/>
      <c r="H469" s="414"/>
      <c r="I469" s="415"/>
      <c r="J469" s="414"/>
      <c r="K469" s="414"/>
      <c r="L469" s="414"/>
      <c r="M469" s="415"/>
      <c r="N469" s="428"/>
      <c r="O469" s="416"/>
      <c r="P469" s="414"/>
      <c r="Q469" s="415"/>
      <c r="R469" s="414"/>
      <c r="S469" s="416"/>
      <c r="T469" s="414"/>
      <c r="U469" s="417"/>
      <c r="V469" s="414"/>
      <c r="W469" s="416"/>
      <c r="X469" s="414"/>
      <c r="Y469" s="418"/>
      <c r="AA469" s="419"/>
      <c r="AC469" s="420"/>
    </row>
    <row r="470" spans="1:29" s="218" customFormat="1" x14ac:dyDescent="0.25">
      <c r="A470"/>
      <c r="C470" s="411"/>
      <c r="D470" s="412"/>
      <c r="E470" s="413"/>
      <c r="H470" s="414"/>
      <c r="I470" s="415"/>
      <c r="J470" s="414"/>
      <c r="K470" s="414"/>
      <c r="L470" s="414"/>
      <c r="M470" s="415"/>
      <c r="N470" s="428"/>
      <c r="O470" s="416"/>
      <c r="P470" s="414"/>
      <c r="Q470" s="415"/>
      <c r="R470" s="414"/>
      <c r="S470" s="416"/>
      <c r="T470" s="414"/>
      <c r="U470" s="417"/>
      <c r="V470" s="414"/>
      <c r="W470" s="416"/>
      <c r="X470" s="414"/>
      <c r="Y470" s="418"/>
      <c r="AA470" s="419"/>
      <c r="AC470" s="420"/>
    </row>
    <row r="471" spans="1:29" s="218" customFormat="1" x14ac:dyDescent="0.25">
      <c r="A471"/>
      <c r="C471" s="411"/>
      <c r="D471" s="412"/>
      <c r="E471" s="413"/>
      <c r="H471" s="414"/>
      <c r="I471" s="415"/>
      <c r="J471" s="414"/>
      <c r="K471" s="414"/>
      <c r="L471" s="414"/>
      <c r="M471" s="415"/>
      <c r="N471" s="428"/>
      <c r="O471" s="416"/>
      <c r="P471" s="414"/>
      <c r="Q471" s="415"/>
      <c r="R471" s="414"/>
      <c r="S471" s="416"/>
      <c r="T471" s="414"/>
      <c r="U471" s="417"/>
      <c r="V471" s="414"/>
      <c r="W471" s="416"/>
      <c r="X471" s="414"/>
      <c r="Y471" s="418"/>
      <c r="AA471" s="419"/>
      <c r="AC471" s="420"/>
    </row>
    <row r="472" spans="1:29" s="218" customFormat="1" x14ac:dyDescent="0.25">
      <c r="A472"/>
      <c r="C472" s="411"/>
      <c r="D472" s="412"/>
      <c r="E472" s="413"/>
      <c r="H472" s="414"/>
      <c r="I472" s="415"/>
      <c r="J472" s="414"/>
      <c r="K472" s="414"/>
      <c r="L472" s="414"/>
      <c r="M472" s="415"/>
      <c r="N472" s="428"/>
      <c r="O472" s="416"/>
      <c r="P472" s="414"/>
      <c r="Q472" s="415"/>
      <c r="R472" s="414"/>
      <c r="S472" s="416"/>
      <c r="T472" s="414"/>
      <c r="U472" s="417"/>
      <c r="V472" s="414"/>
      <c r="W472" s="416"/>
      <c r="X472" s="414"/>
      <c r="Y472" s="418"/>
      <c r="AA472" s="419"/>
      <c r="AC472" s="420"/>
    </row>
    <row r="473" spans="1:29" s="218" customFormat="1" x14ac:dyDescent="0.25">
      <c r="A473"/>
      <c r="C473" s="411"/>
      <c r="D473" s="412"/>
      <c r="E473" s="413"/>
      <c r="H473" s="414"/>
      <c r="I473" s="415"/>
      <c r="J473" s="414"/>
      <c r="K473" s="414"/>
      <c r="L473" s="414"/>
      <c r="M473" s="415"/>
      <c r="N473" s="428"/>
      <c r="O473" s="416"/>
      <c r="P473" s="414"/>
      <c r="Q473" s="415"/>
      <c r="R473" s="414"/>
      <c r="S473" s="416"/>
      <c r="T473" s="414"/>
      <c r="U473" s="417"/>
      <c r="V473" s="414"/>
      <c r="W473" s="416"/>
      <c r="X473" s="414"/>
      <c r="Y473" s="418"/>
      <c r="AA473" s="419"/>
      <c r="AC473" s="420"/>
    </row>
    <row r="474" spans="1:29" s="218" customFormat="1" x14ac:dyDescent="0.25">
      <c r="A474"/>
      <c r="C474" s="411"/>
      <c r="D474" s="412"/>
      <c r="E474" s="413"/>
      <c r="H474" s="414"/>
      <c r="I474" s="415"/>
      <c r="J474" s="414"/>
      <c r="K474" s="414"/>
      <c r="L474" s="414"/>
      <c r="M474" s="415"/>
      <c r="N474" s="428"/>
      <c r="O474" s="416"/>
      <c r="P474" s="414"/>
      <c r="Q474" s="415"/>
      <c r="R474" s="414"/>
      <c r="S474" s="416"/>
      <c r="T474" s="414"/>
      <c r="U474" s="417"/>
      <c r="V474" s="414"/>
      <c r="W474" s="416"/>
      <c r="X474" s="414"/>
      <c r="Y474" s="418"/>
      <c r="AA474" s="419"/>
      <c r="AC474" s="420"/>
    </row>
    <row r="475" spans="1:29" s="218" customFormat="1" x14ac:dyDescent="0.25">
      <c r="A475"/>
      <c r="C475" s="411"/>
      <c r="D475" s="412"/>
      <c r="E475" s="413"/>
      <c r="H475" s="414"/>
      <c r="I475" s="415"/>
      <c r="J475" s="414"/>
      <c r="K475" s="414"/>
      <c r="L475" s="414"/>
      <c r="M475" s="415"/>
      <c r="N475" s="428"/>
      <c r="O475" s="416"/>
      <c r="P475" s="414"/>
      <c r="Q475" s="415"/>
      <c r="R475" s="414"/>
      <c r="S475" s="416"/>
      <c r="T475" s="414"/>
      <c r="U475" s="417"/>
      <c r="V475" s="414"/>
      <c r="W475" s="416"/>
      <c r="X475" s="414"/>
      <c r="Y475" s="418"/>
      <c r="AA475" s="419"/>
      <c r="AC475" s="420"/>
    </row>
    <row r="476" spans="1:29" s="218" customFormat="1" x14ac:dyDescent="0.25">
      <c r="A476"/>
      <c r="C476" s="411"/>
      <c r="D476" s="412"/>
      <c r="E476" s="413"/>
      <c r="H476" s="414"/>
      <c r="I476" s="415"/>
      <c r="J476" s="414"/>
      <c r="K476" s="414"/>
      <c r="L476" s="414"/>
      <c r="M476" s="415"/>
      <c r="N476" s="428"/>
      <c r="O476" s="416"/>
      <c r="P476" s="414"/>
      <c r="Q476" s="415"/>
      <c r="R476" s="414"/>
      <c r="S476" s="416"/>
      <c r="T476" s="414"/>
      <c r="U476" s="417"/>
      <c r="V476" s="414"/>
      <c r="W476" s="416"/>
      <c r="X476" s="414"/>
      <c r="Y476" s="418"/>
      <c r="AA476" s="419"/>
      <c r="AC476" s="420"/>
    </row>
    <row r="477" spans="1:29" s="218" customFormat="1" x14ac:dyDescent="0.25">
      <c r="A477"/>
      <c r="C477" s="411"/>
      <c r="D477" s="412"/>
      <c r="E477" s="413"/>
      <c r="H477" s="414"/>
      <c r="I477" s="415"/>
      <c r="J477" s="414"/>
      <c r="K477" s="414"/>
      <c r="L477" s="414"/>
      <c r="M477" s="415"/>
      <c r="N477" s="428"/>
      <c r="O477" s="416"/>
      <c r="P477" s="414"/>
      <c r="Q477" s="415"/>
      <c r="R477" s="414"/>
      <c r="S477" s="416"/>
      <c r="T477" s="414"/>
      <c r="U477" s="417"/>
      <c r="V477" s="414"/>
      <c r="W477" s="416"/>
      <c r="X477" s="414"/>
      <c r="Y477" s="418"/>
      <c r="AA477" s="419"/>
      <c r="AC477" s="420"/>
    </row>
    <row r="478" spans="1:29" s="218" customFormat="1" x14ac:dyDescent="0.25">
      <c r="A478"/>
      <c r="C478" s="411"/>
      <c r="D478" s="412"/>
      <c r="E478" s="413"/>
      <c r="H478" s="414"/>
      <c r="I478" s="415"/>
      <c r="J478" s="414"/>
      <c r="K478" s="414"/>
      <c r="L478" s="414"/>
      <c r="M478" s="415"/>
      <c r="N478" s="428"/>
      <c r="O478" s="416"/>
      <c r="P478" s="414"/>
      <c r="Q478" s="415"/>
      <c r="R478" s="414"/>
      <c r="S478" s="416"/>
      <c r="T478" s="414"/>
      <c r="U478" s="417"/>
      <c r="V478" s="414"/>
      <c r="W478" s="416"/>
      <c r="X478" s="414"/>
      <c r="Y478" s="418"/>
      <c r="AA478" s="419"/>
      <c r="AC478" s="420"/>
    </row>
    <row r="479" spans="1:29" s="218" customFormat="1" x14ac:dyDescent="0.25">
      <c r="A479"/>
      <c r="C479" s="411"/>
      <c r="D479" s="412"/>
      <c r="E479" s="413"/>
      <c r="H479" s="414"/>
      <c r="I479" s="415"/>
      <c r="J479" s="414"/>
      <c r="K479" s="414"/>
      <c r="L479" s="414"/>
      <c r="M479" s="415"/>
      <c r="N479" s="428"/>
      <c r="O479" s="416"/>
      <c r="P479" s="414"/>
      <c r="Q479" s="415"/>
      <c r="R479" s="414"/>
      <c r="S479" s="416"/>
      <c r="T479" s="414"/>
      <c r="U479" s="417"/>
      <c r="V479" s="414"/>
      <c r="W479" s="416"/>
      <c r="X479" s="414"/>
      <c r="Y479" s="418"/>
      <c r="AA479" s="419"/>
      <c r="AC479" s="420"/>
    </row>
    <row r="480" spans="1:29" s="218" customFormat="1" x14ac:dyDescent="0.25">
      <c r="A480"/>
      <c r="C480" s="411"/>
      <c r="D480" s="412"/>
      <c r="E480" s="413"/>
      <c r="H480" s="414"/>
      <c r="I480" s="415"/>
      <c r="J480" s="414"/>
      <c r="K480" s="414"/>
      <c r="L480" s="414"/>
      <c r="M480" s="415"/>
      <c r="N480" s="428"/>
      <c r="O480" s="416"/>
      <c r="P480" s="414"/>
      <c r="Q480" s="415"/>
      <c r="R480" s="414"/>
      <c r="S480" s="416"/>
      <c r="T480" s="414"/>
      <c r="U480" s="417"/>
      <c r="V480" s="414"/>
      <c r="W480" s="416"/>
      <c r="X480" s="414"/>
      <c r="Y480" s="418"/>
      <c r="AA480" s="419"/>
      <c r="AC480" s="420"/>
    </row>
    <row r="481" spans="1:29" s="218" customFormat="1" x14ac:dyDescent="0.25">
      <c r="A481"/>
      <c r="C481" s="411"/>
      <c r="D481" s="412"/>
      <c r="E481" s="413"/>
      <c r="H481" s="414"/>
      <c r="I481" s="415"/>
      <c r="J481" s="414"/>
      <c r="K481" s="414"/>
      <c r="L481" s="414"/>
      <c r="M481" s="415"/>
      <c r="N481" s="428"/>
      <c r="O481" s="416"/>
      <c r="P481" s="414"/>
      <c r="Q481" s="415"/>
      <c r="R481" s="414"/>
      <c r="S481" s="416"/>
      <c r="T481" s="414"/>
      <c r="U481" s="417"/>
      <c r="V481" s="414"/>
      <c r="W481" s="416"/>
      <c r="X481" s="414"/>
      <c r="Y481" s="418"/>
      <c r="AA481" s="419"/>
      <c r="AC481" s="420"/>
    </row>
    <row r="482" spans="1:29" s="218" customFormat="1" x14ac:dyDescent="0.25">
      <c r="A482"/>
      <c r="C482" s="411"/>
      <c r="D482" s="412"/>
      <c r="E482" s="413"/>
      <c r="H482" s="414"/>
      <c r="I482" s="415"/>
      <c r="J482" s="414"/>
      <c r="K482" s="414"/>
      <c r="L482" s="414"/>
      <c r="M482" s="415"/>
      <c r="N482" s="428"/>
      <c r="O482" s="416"/>
      <c r="P482" s="414"/>
      <c r="Q482" s="415"/>
      <c r="R482" s="414"/>
      <c r="S482" s="416"/>
      <c r="T482" s="414"/>
      <c r="U482" s="417"/>
      <c r="V482" s="414"/>
      <c r="W482" s="416"/>
      <c r="X482" s="414"/>
      <c r="Y482" s="418"/>
      <c r="AA482" s="419"/>
      <c r="AC482" s="420"/>
    </row>
    <row r="483" spans="1:29" s="218" customFormat="1" x14ac:dyDescent="0.25">
      <c r="A483"/>
      <c r="C483" s="411"/>
      <c r="D483" s="412"/>
      <c r="E483" s="413"/>
      <c r="H483" s="414"/>
      <c r="I483" s="415"/>
      <c r="J483" s="414"/>
      <c r="K483" s="414"/>
      <c r="L483" s="414"/>
      <c r="M483" s="415"/>
      <c r="N483" s="428"/>
      <c r="O483" s="416"/>
      <c r="P483" s="414"/>
      <c r="Q483" s="415"/>
      <c r="R483" s="414"/>
      <c r="S483" s="416"/>
      <c r="T483" s="414"/>
      <c r="U483" s="417"/>
      <c r="V483" s="414"/>
      <c r="W483" s="416"/>
      <c r="X483" s="414"/>
      <c r="Y483" s="418"/>
      <c r="AA483" s="419"/>
      <c r="AC483" s="420"/>
    </row>
    <row r="484" spans="1:29" s="218" customFormat="1" x14ac:dyDescent="0.25">
      <c r="A484"/>
      <c r="C484" s="411"/>
      <c r="D484" s="412"/>
      <c r="E484" s="413"/>
      <c r="H484" s="414"/>
      <c r="I484" s="415"/>
      <c r="J484" s="414"/>
      <c r="K484" s="414"/>
      <c r="L484" s="414"/>
      <c r="M484" s="415"/>
      <c r="N484" s="428"/>
      <c r="O484" s="416"/>
      <c r="P484" s="414"/>
      <c r="Q484" s="415"/>
      <c r="R484" s="414"/>
      <c r="S484" s="416"/>
      <c r="T484" s="414"/>
      <c r="U484" s="417"/>
      <c r="V484" s="414"/>
      <c r="W484" s="416"/>
      <c r="X484" s="414"/>
      <c r="Y484" s="418"/>
      <c r="AA484" s="419"/>
      <c r="AC484" s="420"/>
    </row>
    <row r="485" spans="1:29" s="218" customFormat="1" x14ac:dyDescent="0.25">
      <c r="A485"/>
      <c r="C485" s="411"/>
      <c r="D485" s="412"/>
      <c r="E485" s="413"/>
      <c r="H485" s="414"/>
      <c r="I485" s="415"/>
      <c r="J485" s="414"/>
      <c r="K485" s="414"/>
      <c r="L485" s="414"/>
      <c r="M485" s="415"/>
      <c r="N485" s="428"/>
      <c r="O485" s="416"/>
      <c r="P485" s="414"/>
      <c r="Q485" s="415"/>
      <c r="R485" s="414"/>
      <c r="S485" s="416"/>
      <c r="T485" s="414"/>
      <c r="U485" s="417"/>
      <c r="V485" s="414"/>
      <c r="W485" s="416"/>
      <c r="X485" s="414"/>
      <c r="Y485" s="418"/>
      <c r="AA485" s="419"/>
      <c r="AC485" s="420"/>
    </row>
    <row r="486" spans="1:29" s="218" customFormat="1" x14ac:dyDescent="0.25">
      <c r="A486"/>
      <c r="C486" s="411"/>
      <c r="D486" s="412"/>
      <c r="E486" s="413"/>
      <c r="H486" s="414"/>
      <c r="I486" s="415"/>
      <c r="J486" s="414"/>
      <c r="K486" s="414"/>
      <c r="L486" s="414"/>
      <c r="M486" s="415"/>
      <c r="N486" s="428"/>
      <c r="O486" s="416"/>
      <c r="P486" s="414"/>
      <c r="Q486" s="415"/>
      <c r="R486" s="414"/>
      <c r="S486" s="416"/>
      <c r="T486" s="414"/>
      <c r="U486" s="417"/>
      <c r="V486" s="414"/>
      <c r="W486" s="416"/>
      <c r="X486" s="414"/>
      <c r="Y486" s="418"/>
      <c r="AA486" s="419"/>
      <c r="AC486" s="420"/>
    </row>
    <row r="487" spans="1:29" s="218" customFormat="1" x14ac:dyDescent="0.25">
      <c r="A487"/>
      <c r="C487" s="411"/>
      <c r="D487" s="412"/>
      <c r="E487" s="413"/>
      <c r="H487" s="414"/>
      <c r="I487" s="415"/>
      <c r="J487" s="414"/>
      <c r="K487" s="414"/>
      <c r="L487" s="414"/>
      <c r="M487" s="415"/>
      <c r="N487" s="428"/>
      <c r="O487" s="416"/>
      <c r="P487" s="414"/>
      <c r="Q487" s="415"/>
      <c r="R487" s="414"/>
      <c r="S487" s="416"/>
      <c r="T487" s="414"/>
      <c r="U487" s="417"/>
      <c r="V487" s="414"/>
      <c r="W487" s="416"/>
      <c r="X487" s="414"/>
      <c r="Y487" s="418"/>
      <c r="AA487" s="419"/>
      <c r="AC487" s="420"/>
    </row>
    <row r="488" spans="1:29" s="218" customFormat="1" x14ac:dyDescent="0.25">
      <c r="A488"/>
      <c r="C488" s="411"/>
      <c r="D488" s="412"/>
      <c r="E488" s="413"/>
      <c r="H488" s="414"/>
      <c r="I488" s="415"/>
      <c r="J488" s="414"/>
      <c r="K488" s="414"/>
      <c r="L488" s="414"/>
      <c r="M488" s="415"/>
      <c r="N488" s="428"/>
      <c r="O488" s="416"/>
      <c r="P488" s="414"/>
      <c r="Q488" s="415"/>
      <c r="R488" s="414"/>
      <c r="S488" s="416"/>
      <c r="T488" s="414"/>
      <c r="U488" s="417"/>
      <c r="V488" s="414"/>
      <c r="W488" s="416"/>
      <c r="X488" s="414"/>
      <c r="Y488" s="418"/>
      <c r="AA488" s="419"/>
      <c r="AC488" s="420"/>
    </row>
    <row r="489" spans="1:29" s="218" customFormat="1" x14ac:dyDescent="0.25">
      <c r="A489"/>
      <c r="C489" s="411"/>
      <c r="D489" s="412"/>
      <c r="E489" s="413"/>
      <c r="H489" s="414"/>
      <c r="I489" s="415"/>
      <c r="J489" s="414"/>
      <c r="K489" s="414"/>
      <c r="L489" s="414"/>
      <c r="M489" s="415"/>
      <c r="N489" s="428"/>
      <c r="O489" s="416"/>
      <c r="P489" s="414"/>
      <c r="Q489" s="415"/>
      <c r="R489" s="414"/>
      <c r="S489" s="416"/>
      <c r="T489" s="414"/>
      <c r="U489" s="417"/>
      <c r="V489" s="414"/>
      <c r="W489" s="416"/>
      <c r="X489" s="414"/>
      <c r="Y489" s="418"/>
      <c r="AA489" s="419"/>
      <c r="AC489" s="420"/>
    </row>
    <row r="490" spans="1:29" s="218" customFormat="1" x14ac:dyDescent="0.25">
      <c r="A490"/>
      <c r="C490" s="411"/>
      <c r="D490" s="412"/>
      <c r="E490" s="413"/>
      <c r="H490" s="414"/>
      <c r="I490" s="415"/>
      <c r="J490" s="414"/>
      <c r="K490" s="414"/>
      <c r="L490" s="414"/>
      <c r="M490" s="415"/>
      <c r="N490" s="428"/>
      <c r="O490" s="416"/>
      <c r="P490" s="414"/>
      <c r="Q490" s="415"/>
      <c r="R490" s="414"/>
      <c r="S490" s="416"/>
      <c r="T490" s="414"/>
      <c r="U490" s="417"/>
      <c r="V490" s="414"/>
      <c r="W490" s="416"/>
      <c r="X490" s="414"/>
      <c r="Y490" s="418"/>
      <c r="AA490" s="419"/>
      <c r="AC490" s="420"/>
    </row>
    <row r="491" spans="1:29" s="218" customFormat="1" x14ac:dyDescent="0.25">
      <c r="A491"/>
      <c r="C491" s="411"/>
      <c r="D491" s="412"/>
      <c r="E491" s="413"/>
      <c r="H491" s="414"/>
      <c r="I491" s="415"/>
      <c r="J491" s="414"/>
      <c r="K491" s="414"/>
      <c r="L491" s="414"/>
      <c r="M491" s="415"/>
      <c r="N491" s="428"/>
      <c r="O491" s="416"/>
      <c r="P491" s="414"/>
      <c r="Q491" s="415"/>
      <c r="R491" s="414"/>
      <c r="S491" s="416"/>
      <c r="T491" s="414"/>
      <c r="U491" s="417"/>
      <c r="V491" s="414"/>
      <c r="W491" s="416"/>
      <c r="X491" s="414"/>
      <c r="Y491" s="418"/>
      <c r="AA491" s="419"/>
      <c r="AC491" s="420"/>
    </row>
  </sheetData>
  <mergeCells count="6">
    <mergeCell ref="Y1:AB3"/>
    <mergeCell ref="E1:H3"/>
    <mergeCell ref="I1:L3"/>
    <mergeCell ref="M1:P3"/>
    <mergeCell ref="Q1:T3"/>
    <mergeCell ref="U1:X3"/>
  </mergeCells>
  <pageMargins left="0.7" right="0.7" top="1" bottom="0.75" header="0.3" footer="0.3"/>
  <pageSetup paperSize="17" scale="70" orientation="portrait" r:id="rId1"/>
  <headerFooter>
    <oddHeader>&amp;L&amp;G&amp;C&amp;26&amp;A&amp;R&amp;26Updated : Jun 1, 2018</oddHeader>
    <oddFooter>&amp;L&amp;1#&amp;"Calibri"&amp;11&amp;K000000Classification: Public</oddFooter>
  </headerFooter>
  <rowBreaks count="1" manualBreakCount="1">
    <brk id="99" max="28"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83"/>
  <sheetViews>
    <sheetView topLeftCell="B1" zoomScale="120" zoomScaleNormal="120" zoomScaleSheetLayoutView="110" workbookViewId="0">
      <pane xSplit="3" ySplit="5" topLeftCell="F6" activePane="bottomRight" state="frozen"/>
      <selection activeCell="B1" sqref="B1"/>
      <selection pane="topRight" activeCell="K1" sqref="K1"/>
      <selection pane="bottomLeft" activeCell="B6" sqref="B6"/>
      <selection pane="bottomRight" activeCell="L180" sqref="L180"/>
    </sheetView>
  </sheetViews>
  <sheetFormatPr defaultRowHeight="15" outlineLevelRow="1" x14ac:dyDescent="0.25"/>
  <cols>
    <col min="1" max="1" width="0" hidden="1" customWidth="1"/>
    <col min="2" max="2" width="6" customWidth="1"/>
    <col min="3" max="3" width="53" customWidth="1"/>
    <col min="4" max="4" width="13.7109375" style="1" customWidth="1"/>
    <col min="5" max="10" width="14" style="185" customWidth="1"/>
    <col min="11" max="11" width="12.42578125" style="534" customWidth="1"/>
    <col min="12" max="12" width="12" style="547" customWidth="1"/>
  </cols>
  <sheetData>
    <row r="1" spans="1:13" x14ac:dyDescent="0.25">
      <c r="C1" s="2" t="s">
        <v>421</v>
      </c>
      <c r="F1" s="242"/>
      <c r="G1" s="242"/>
      <c r="H1" s="242"/>
      <c r="I1" s="242"/>
      <c r="J1" s="242"/>
    </row>
    <row r="2" spans="1:13" x14ac:dyDescent="0.25">
      <c r="C2" s="2" t="s">
        <v>1075</v>
      </c>
      <c r="F2" s="243"/>
      <c r="G2" s="243"/>
      <c r="H2" s="243"/>
      <c r="I2" s="243"/>
      <c r="J2" s="243"/>
    </row>
    <row r="3" spans="1:13" x14ac:dyDescent="0.25">
      <c r="C3" s="357"/>
    </row>
    <row r="4" spans="1:13" ht="51.75" customHeight="1" x14ac:dyDescent="0.25">
      <c r="B4" s="648" t="s">
        <v>414</v>
      </c>
      <c r="C4" s="648" t="s">
        <v>2</v>
      </c>
      <c r="D4" s="646" t="s">
        <v>416</v>
      </c>
      <c r="E4" s="651" t="s">
        <v>622</v>
      </c>
      <c r="F4" s="652"/>
      <c r="G4" s="652"/>
      <c r="H4" s="652"/>
      <c r="I4" s="653"/>
      <c r="J4" s="614"/>
      <c r="K4" s="649" t="s">
        <v>1090</v>
      </c>
      <c r="L4" s="650"/>
      <c r="M4" s="532"/>
    </row>
    <row r="5" spans="1:13" s="3" customFormat="1" ht="50.1" customHeight="1" x14ac:dyDescent="0.25">
      <c r="B5" s="648"/>
      <c r="C5" s="648"/>
      <c r="D5" s="647"/>
      <c r="E5" s="7">
        <v>2020</v>
      </c>
      <c r="F5" s="7">
        <v>2021</v>
      </c>
      <c r="G5" s="7">
        <v>2022</v>
      </c>
      <c r="H5" s="7">
        <v>2023</v>
      </c>
      <c r="I5" s="7">
        <v>2024</v>
      </c>
      <c r="J5" s="7">
        <v>2025</v>
      </c>
      <c r="K5" s="535" t="s">
        <v>1092</v>
      </c>
      <c r="L5" s="535" t="s">
        <v>1091</v>
      </c>
    </row>
    <row r="6" spans="1:13" s="218" customFormat="1" outlineLevel="1" x14ac:dyDescent="0.25">
      <c r="A6"/>
      <c r="B6" s="255" t="s">
        <v>126</v>
      </c>
      <c r="C6" s="223" t="s">
        <v>79</v>
      </c>
      <c r="D6" s="342" t="s">
        <v>653</v>
      </c>
      <c r="E6" s="186">
        <f>IF(ISERROR(VLOOKUP(B6,'2020 UPA'!$B$5:H242,7, FALSE)),0,VLOOKUP(B6,'2020 UPA'!$B$5:H242,7, FALSE))</f>
        <v>0</v>
      </c>
      <c r="F6" s="186">
        <f>IF(ISERROR(VLOOKUP(B6,'2021 UPA'!$B$5:H229,7, FALSE)),0,VLOOKUP(B6,'2021 UPA'!$B$5:H229,7, FALSE))</f>
        <v>0</v>
      </c>
      <c r="G6" s="186">
        <f>IF(ISERROR(VLOOKUP(B6,'2022 UPA'!$B$5:H229,7, FALSE)),0,VLOOKUP(B6,'2022 UPA'!$B$5:H229,7, FALSE))</f>
        <v>6.94</v>
      </c>
      <c r="H6" s="186">
        <f>IF(ISERROR(VLOOKUP(B6,'2023 UPA'!$B$5:H229,7, FALSE)),0,VLOOKUP(B6,'2023 UPA'!$B$5:H229,7, FALSE))</f>
        <v>0</v>
      </c>
      <c r="I6" s="186">
        <f>IF(ISERROR(VLOOKUP(B6,'2024 UPA'!$B$5:H229,7, FALSE)),0,VLOOKUP(B6,'2024 UPA'!$B$5:H229,7, FALSE))</f>
        <v>0</v>
      </c>
      <c r="J6" s="186">
        <f>IF(ISERROR(VLOOKUP(B6,'2025 UPA'!$B$5:H229,7, FALSE)),0,VLOOKUP(B6,'2025 UPA'!$B$5:H229,7, FALSE))</f>
        <v>0</v>
      </c>
      <c r="K6" s="601" t="s">
        <v>1093</v>
      </c>
      <c r="L6" s="601" t="s">
        <v>1093</v>
      </c>
    </row>
    <row r="7" spans="1:13" s="218" customFormat="1" outlineLevel="1" x14ac:dyDescent="0.25">
      <c r="A7"/>
      <c r="B7" s="255" t="s">
        <v>654</v>
      </c>
      <c r="C7" s="223" t="s">
        <v>655</v>
      </c>
      <c r="D7" s="342" t="s">
        <v>653</v>
      </c>
      <c r="E7" s="186">
        <f>IF(ISERROR(VLOOKUP(B7,'2020 UPA'!$B$5:H243,7, FALSE)),0,VLOOKUP(B7,'2020 UPA'!$B$5:H243,7, FALSE))</f>
        <v>2.17</v>
      </c>
      <c r="F7" s="186">
        <f>IF(ISERROR(VLOOKUP(B7,'2021 UPA'!$B$5:H230,7, FALSE)),0,VLOOKUP(B7,'2021 UPA'!$B$5:H230,7, FALSE))</f>
        <v>0.69031324521912163</v>
      </c>
      <c r="G7" s="186">
        <f>IF(ISERROR(VLOOKUP(B7,'2022 UPA'!$B$5:H230,7, FALSE)),0,VLOOKUP(B7,'2022 UPA'!$B$5:H230,7, FALSE))</f>
        <v>2.15</v>
      </c>
      <c r="H7" s="186">
        <f>IF(ISERROR(VLOOKUP(B7,'2023 UPA'!$B$5:H230,7, FALSE)),0,VLOOKUP(B7,'2023 UPA'!$B$5:H230,7, FALSE))</f>
        <v>2</v>
      </c>
      <c r="I7" s="186">
        <f>IF(ISERROR(VLOOKUP(B7,'2024 UPA'!$B$5:H230,7, FALSE)),0,VLOOKUP(B7,'2024 UPA'!$B$5:H230,7, FALSE))</f>
        <v>2.2000000000000002</v>
      </c>
      <c r="J7" s="186">
        <f>IF(ISERROR(VLOOKUP(B7,'2025 UPA'!$B$5:H230,7, FALSE)),0,VLOOKUP(B7,'2025 UPA'!$B$5:H230,7, FALSE))</f>
        <v>4</v>
      </c>
      <c r="K7" s="601">
        <v>4</v>
      </c>
      <c r="L7" s="601">
        <v>4</v>
      </c>
    </row>
    <row r="8" spans="1:13" s="218" customFormat="1" outlineLevel="1" x14ac:dyDescent="0.25">
      <c r="A8"/>
      <c r="B8" s="255" t="s">
        <v>127</v>
      </c>
      <c r="C8" s="223" t="s">
        <v>125</v>
      </c>
      <c r="D8" s="342" t="s">
        <v>653</v>
      </c>
      <c r="E8" s="186">
        <f>IF(ISERROR(VLOOKUP(B8,'2020 UPA'!$B$5:H244,7, FALSE)),0,VLOOKUP(B8,'2020 UPA'!$B$5:H244,7, FALSE))</f>
        <v>0.64</v>
      </c>
      <c r="F8" s="186">
        <f>IF(ISERROR(VLOOKUP(B8,'2021 UPA'!$B$5:H231,7, FALSE)),0,VLOOKUP(B8,'2021 UPA'!$B$5:H231,7, FALSE))</f>
        <v>1.45</v>
      </c>
      <c r="G8" s="186">
        <f>IF(ISERROR(VLOOKUP(B8,'2022 UPA'!$B$5:H231,7, FALSE)),0,VLOOKUP(B8,'2022 UPA'!$B$5:H231,7, FALSE))</f>
        <v>0.98</v>
      </c>
      <c r="H8" s="186">
        <f>IF(ISERROR(VLOOKUP(B8,'2023 UPA'!$B$5:H231,7, FALSE)),0,VLOOKUP(B8,'2023 UPA'!$B$5:H231,7, FALSE))</f>
        <v>1.07</v>
      </c>
      <c r="I8" s="186">
        <f>IF(ISERROR(VLOOKUP(B8,'2024 UPA'!$B$5:H231,7, FALSE)),0,VLOOKUP(B8,'2024 UPA'!$B$5:H231,7, FALSE))</f>
        <v>0.43</v>
      </c>
      <c r="J8" s="186">
        <f>IF(ISERROR(VLOOKUP(B8,'2025 UPA'!$B$5:H231,7, FALSE)),0,VLOOKUP(B8,'2025 UPA'!$B$5:H231,7, FALSE))</f>
        <v>3.32</v>
      </c>
      <c r="K8" s="601">
        <v>0.56999999999999995</v>
      </c>
      <c r="L8" s="601">
        <v>3.32</v>
      </c>
    </row>
    <row r="9" spans="1:13" s="218" customFormat="1" outlineLevel="1" x14ac:dyDescent="0.25">
      <c r="A9"/>
      <c r="B9" s="255" t="s">
        <v>24</v>
      </c>
      <c r="C9" s="223" t="s">
        <v>23</v>
      </c>
      <c r="D9" s="342" t="s">
        <v>657</v>
      </c>
      <c r="E9" s="186">
        <f>IF(ISERROR(VLOOKUP(B9,'2020 UPA'!$B$5:H245,7, FALSE)),0,VLOOKUP(B9,'2020 UPA'!$B$5:H245,7, FALSE))</f>
        <v>20.079999999999998</v>
      </c>
      <c r="F9" s="186">
        <f>IF(ISERROR(VLOOKUP(B9,'2021 UPA'!$B$5:H232,7, FALSE)),0,VLOOKUP(B9,'2021 UPA'!$B$5:H232,7, FALSE))</f>
        <v>1334.62</v>
      </c>
      <c r="G9" s="186">
        <f>IF(ISERROR(VLOOKUP(B9,'2022 UPA'!$B$5:H232,7, FALSE)),0,VLOOKUP(B9,'2022 UPA'!$B$5:H232,7, FALSE))</f>
        <v>20.87</v>
      </c>
      <c r="H9" s="186">
        <f>IF(ISERROR(VLOOKUP(B9,'2023 UPA'!$B$5:H232,7, FALSE)),0,VLOOKUP(B9,'2023 UPA'!$B$5:H232,7, FALSE))</f>
        <v>19.940000000000001</v>
      </c>
      <c r="I9" s="186">
        <f>IF(ISERROR(VLOOKUP(B9,'2024 UPA'!$B$5:H232,7, FALSE)),0,VLOOKUP(B9,'2024 UPA'!$B$5:H232,7, FALSE))</f>
        <v>25.55</v>
      </c>
      <c r="J9" s="186">
        <f>IF(ISERROR(VLOOKUP(B9,'2025 UPA'!$B$5:H232,7, FALSE)),0,VLOOKUP(B9,'2025 UPA'!$B$5:H232,7, FALSE))</f>
        <v>45.1</v>
      </c>
      <c r="K9" s="601">
        <v>45.1</v>
      </c>
      <c r="L9" s="601">
        <v>45.1</v>
      </c>
    </row>
    <row r="10" spans="1:13" s="218" customFormat="1" outlineLevel="1" x14ac:dyDescent="0.25">
      <c r="A10"/>
      <c r="B10" s="255" t="s">
        <v>27</v>
      </c>
      <c r="C10" s="223" t="s">
        <v>656</v>
      </c>
      <c r="D10" s="342" t="s">
        <v>653</v>
      </c>
      <c r="E10" s="186">
        <f>IF(ISERROR(VLOOKUP(B10,'2020 UPA'!$B$5:H246,7, FALSE)),0,VLOOKUP(B10,'2020 UPA'!$B$5:H246,7, FALSE))</f>
        <v>26.67</v>
      </c>
      <c r="F10" s="186">
        <f>IF(ISERROR(VLOOKUP(B10,'2021 UPA'!$B$5:H233,7, FALSE)),0,VLOOKUP(B10,'2021 UPA'!$B$5:H233,7, FALSE))</f>
        <v>363.13</v>
      </c>
      <c r="G10" s="186">
        <f>IF(ISERROR(VLOOKUP(B10,'2022 UPA'!$B$5:H233,7, FALSE)),0,VLOOKUP(B10,'2022 UPA'!$B$5:H233,7, FALSE))</f>
        <v>31.69</v>
      </c>
      <c r="H10" s="186">
        <f>IF(ISERROR(VLOOKUP(B10,'2023 UPA'!$B$5:H233,7, FALSE)),0,VLOOKUP(B10,'2023 UPA'!$B$5:H233,7, FALSE))</f>
        <v>41.43</v>
      </c>
      <c r="I10" s="186">
        <f>IF(ISERROR(VLOOKUP(B10,'2024 UPA'!$B$5:H233,7, FALSE)),0,VLOOKUP(B10,'2024 UPA'!$B$5:H233,7, FALSE))</f>
        <v>34.119999999999997</v>
      </c>
      <c r="J10" s="186">
        <f>IF(ISERROR(VLOOKUP(B10,'2025 UPA'!$B$5:H233,7, FALSE)),0,VLOOKUP(B10,'2025 UPA'!$B$5:H233,7, FALSE))</f>
        <v>0</v>
      </c>
      <c r="K10" s="601" t="s">
        <v>1093</v>
      </c>
      <c r="L10" s="601" t="s">
        <v>1093</v>
      </c>
    </row>
    <row r="11" spans="1:13" s="218" customFormat="1" outlineLevel="1" x14ac:dyDescent="0.25">
      <c r="A11"/>
      <c r="B11" s="255" t="s">
        <v>98</v>
      </c>
      <c r="C11" s="223" t="s">
        <v>656</v>
      </c>
      <c r="D11" s="342" t="s">
        <v>653</v>
      </c>
      <c r="E11" s="186">
        <f>IF(ISERROR(VLOOKUP(B11,'2020 UPA'!$B$5:H247,7, FALSE)),0,VLOOKUP(B11,'2020 UPA'!$B$5:H247,7, FALSE))</f>
        <v>31.79</v>
      </c>
      <c r="F11" s="186">
        <f>IF(ISERROR(VLOOKUP(B11,'2021 UPA'!$B$5:H234,7, FALSE)),0,VLOOKUP(B11,'2021 UPA'!$B$5:H234,7, FALSE))</f>
        <v>30.09</v>
      </c>
      <c r="G11" s="186">
        <f>IF(ISERROR(VLOOKUP(B11,'2022 UPA'!$B$5:H234,7, FALSE)),0,VLOOKUP(B11,'2022 UPA'!$B$5:H234,7, FALSE))</f>
        <v>28.81</v>
      </c>
      <c r="H11" s="186">
        <f>IF(ISERROR(VLOOKUP(B11,'2023 UPA'!$B$5:H234,7, FALSE)),0,VLOOKUP(B11,'2023 UPA'!$B$5:H234,7, FALSE))</f>
        <v>35.200000000000003</v>
      </c>
      <c r="I11" s="186">
        <f>IF(ISERROR(VLOOKUP(B11,'2024 UPA'!$B$5:H234,7, FALSE)),0,VLOOKUP(B11,'2024 UPA'!$B$5:H234,7, FALSE))</f>
        <v>37.89</v>
      </c>
      <c r="J11" s="186">
        <f>IF(ISERROR(VLOOKUP(B11,'2025 UPA'!$B$5:H234,7, FALSE)),0,VLOOKUP(B11,'2025 UPA'!$B$5:H234,7, FALSE))</f>
        <v>0</v>
      </c>
      <c r="K11" s="601" t="s">
        <v>1093</v>
      </c>
      <c r="L11" s="601" t="s">
        <v>1093</v>
      </c>
    </row>
    <row r="12" spans="1:13" s="218" customFormat="1" outlineLevel="1" x14ac:dyDescent="0.25">
      <c r="A12"/>
      <c r="B12" s="255" t="s">
        <v>118</v>
      </c>
      <c r="C12" s="223" t="s">
        <v>656</v>
      </c>
      <c r="D12" s="342" t="s">
        <v>657</v>
      </c>
      <c r="E12" s="186">
        <f>IF(ISERROR(VLOOKUP(B12,'2020 UPA'!$B$5:H248,7, FALSE)),0,VLOOKUP(B12,'2020 UPA'!$B$5:H248,7, FALSE))</f>
        <v>0</v>
      </c>
      <c r="F12" s="186">
        <f>IF(ISERROR(VLOOKUP(B12,'2021 UPA'!$B$5:H235,7, FALSE)),0,VLOOKUP(B12,'2021 UPA'!$B$5:H235,7, FALSE))</f>
        <v>0</v>
      </c>
      <c r="G12" s="186">
        <f>IF(ISERROR(VLOOKUP(B12,'2022 UPA'!$B$5:H235,7, FALSE)),0,VLOOKUP(B12,'2022 UPA'!$B$5:H235,7, FALSE))</f>
        <v>0</v>
      </c>
      <c r="H12" s="186">
        <f>IF(ISERROR(VLOOKUP(B12,'2023 UPA'!$B$5:H235,7, FALSE)),0,VLOOKUP(B12,'2023 UPA'!$B$5:H235,7, FALSE))</f>
        <v>93.88</v>
      </c>
      <c r="I12" s="186">
        <f>IF(ISERROR(VLOOKUP(B12,'2024 UPA'!$B$5:H235,7, FALSE)),0,VLOOKUP(B12,'2024 UPA'!$B$5:H235,7, FALSE))</f>
        <v>0</v>
      </c>
      <c r="J12" s="186">
        <f>IF(ISERROR(VLOOKUP(B12,'2025 UPA'!$B$5:H235,7, FALSE)),0,VLOOKUP(B12,'2025 UPA'!$B$5:H235,7, FALSE))</f>
        <v>0</v>
      </c>
      <c r="K12" s="601" t="s">
        <v>1093</v>
      </c>
      <c r="L12" s="601" t="s">
        <v>1093</v>
      </c>
    </row>
    <row r="13" spans="1:13" s="218" customFormat="1" outlineLevel="1" x14ac:dyDescent="0.25">
      <c r="A13"/>
      <c r="B13" s="255" t="s">
        <v>26</v>
      </c>
      <c r="C13" s="223" t="s">
        <v>25</v>
      </c>
      <c r="D13" s="342" t="s">
        <v>658</v>
      </c>
      <c r="E13" s="186">
        <f>IF(ISERROR(VLOOKUP(B13,'2020 UPA'!$B$5:H249,7, FALSE)),0,VLOOKUP(B13,'2020 UPA'!$B$5:H249,7, FALSE))</f>
        <v>1.66</v>
      </c>
      <c r="F13" s="186">
        <f>IF(ISERROR(VLOOKUP(B13,'2021 UPA'!$B$5:H236,7, FALSE)),0,VLOOKUP(B13,'2021 UPA'!$B$5:H236,7, FALSE))</f>
        <v>6.48</v>
      </c>
      <c r="G13" s="186">
        <f>IF(ISERROR(VLOOKUP(B13,'2022 UPA'!$B$5:H236,7, FALSE)),0,VLOOKUP(B13,'2022 UPA'!$B$5:H236,7, FALSE))</f>
        <v>1.18</v>
      </c>
      <c r="H13" s="186">
        <f>IF(ISERROR(VLOOKUP(B13,'2023 UPA'!$B$5:H236,7, FALSE)),0,VLOOKUP(B13,'2023 UPA'!$B$5:H236,7, FALSE))</f>
        <v>1.62</v>
      </c>
      <c r="I13" s="186">
        <f>IF(ISERROR(VLOOKUP(B13,'2024 UPA'!$B$5:H236,7, FALSE)),0,VLOOKUP(B13,'2024 UPA'!$B$5:H236,7, FALSE))</f>
        <v>2.3199999999999998</v>
      </c>
      <c r="J13" s="186">
        <f>IF(ISERROR(VLOOKUP(B13,'2025 UPA'!$B$5:H236,7, FALSE)),0,VLOOKUP(B13,'2025 UPA'!$B$5:H236,7, FALSE))</f>
        <v>2.65</v>
      </c>
      <c r="K13" s="601">
        <v>2.98</v>
      </c>
      <c r="L13" s="601">
        <v>2.65</v>
      </c>
    </row>
    <row r="14" spans="1:13" s="218" customFormat="1" outlineLevel="1" x14ac:dyDescent="0.25">
      <c r="A14"/>
      <c r="B14" s="255" t="s">
        <v>128</v>
      </c>
      <c r="C14" s="223" t="s">
        <v>129</v>
      </c>
      <c r="D14" s="342" t="s">
        <v>658</v>
      </c>
      <c r="E14" s="186">
        <f>IF(ISERROR(VLOOKUP(B14,'2020 UPA'!$B$5:H250,7, FALSE)),0,VLOOKUP(B14,'2020 UPA'!$B$5:H250,7, FALSE))</f>
        <v>2.29</v>
      </c>
      <c r="F14" s="186">
        <f>IF(ISERROR(VLOOKUP(B14,'2021 UPA'!$B$5:H237,7, FALSE)),0,VLOOKUP(B14,'2021 UPA'!$B$5:H237,7, FALSE))</f>
        <v>2.04</v>
      </c>
      <c r="G14" s="186">
        <f>IF(ISERROR(VLOOKUP(B14,'2022 UPA'!$B$5:H237,7, FALSE)),0,VLOOKUP(B14,'2022 UPA'!$B$5:H237,7, FALSE))</f>
        <v>0</v>
      </c>
      <c r="H14" s="186">
        <f>IF(ISERROR(VLOOKUP(B14,'2023 UPA'!$B$5:H237,7, FALSE)),0,VLOOKUP(B14,'2023 UPA'!$B$5:H237,7, FALSE))</f>
        <v>1.65</v>
      </c>
      <c r="I14" s="186">
        <f>IF(ISERROR(VLOOKUP(B14,'2024 UPA'!$B$5:H237,7, FALSE)),0,VLOOKUP(B14,'2024 UPA'!$B$5:H237,7, FALSE))</f>
        <v>2.6</v>
      </c>
      <c r="J14" s="186">
        <f>IF(ISERROR(VLOOKUP(B14,'2025 UPA'!$B$5:H237,7, FALSE)),0,VLOOKUP(B14,'2025 UPA'!$B$5:H237,7, FALSE))</f>
        <v>0</v>
      </c>
      <c r="K14" s="601" t="s">
        <v>1093</v>
      </c>
      <c r="L14" s="601" t="s">
        <v>1093</v>
      </c>
    </row>
    <row r="15" spans="1:13" s="218" customFormat="1" outlineLevel="1" x14ac:dyDescent="0.25">
      <c r="A15"/>
      <c r="B15" s="255" t="s">
        <v>130</v>
      </c>
      <c r="C15" s="223" t="s">
        <v>131</v>
      </c>
      <c r="D15" s="342" t="s">
        <v>658</v>
      </c>
      <c r="E15" s="186">
        <f>IF(ISERROR(VLOOKUP(B15,'2020 UPA'!$B$5:H251,7, FALSE)),0,VLOOKUP(B15,'2020 UPA'!$B$5:H251,7, FALSE))</f>
        <v>2.75</v>
      </c>
      <c r="F15" s="186">
        <f>IF(ISERROR(VLOOKUP(B15,'2021 UPA'!$B$5:H238,7, FALSE)),0,VLOOKUP(B15,'2021 UPA'!$B$5:H238,7, FALSE))</f>
        <v>0</v>
      </c>
      <c r="G15" s="186">
        <f>IF(ISERROR(VLOOKUP(B15,'2022 UPA'!$B$5:H238,7, FALSE)),0,VLOOKUP(B15,'2022 UPA'!$B$5:H238,7, FALSE))</f>
        <v>0</v>
      </c>
      <c r="H15" s="186">
        <f>IF(ISERROR(VLOOKUP(B15,'2023 UPA'!$B$5:H238,7, FALSE)),0,VLOOKUP(B15,'2023 UPA'!$B$5:H238,7, FALSE))</f>
        <v>12.55</v>
      </c>
      <c r="I15" s="186">
        <f>IF(ISERROR(VLOOKUP(B15,'2024 UPA'!$B$5:H238,7, FALSE)),0,VLOOKUP(B15,'2024 UPA'!$B$5:H238,7, FALSE))</f>
        <v>3.6</v>
      </c>
      <c r="J15" s="186">
        <f>IF(ISERROR(VLOOKUP(B15,'2025 UPA'!$B$5:H238,7, FALSE)),0,VLOOKUP(B15,'2025 UPA'!$B$5:H238,7, FALSE))</f>
        <v>0</v>
      </c>
      <c r="K15" s="601" t="s">
        <v>1093</v>
      </c>
      <c r="L15" s="601" t="s">
        <v>1093</v>
      </c>
    </row>
    <row r="16" spans="1:13" s="218" customFormat="1" outlineLevel="1" x14ac:dyDescent="0.25">
      <c r="A16"/>
      <c r="B16" s="255" t="s">
        <v>132</v>
      </c>
      <c r="C16" s="223" t="s">
        <v>659</v>
      </c>
      <c r="D16" s="342" t="s">
        <v>653</v>
      </c>
      <c r="E16" s="186">
        <f>IF(ISERROR(VLOOKUP(B16,'2020 UPA'!$B$5:H252,7, FALSE)),0,VLOOKUP(B16,'2020 UPA'!$B$5:H252,7, FALSE))</f>
        <v>0</v>
      </c>
      <c r="F16" s="186">
        <f>IF(ISERROR(VLOOKUP(B16,'2021 UPA'!$B$5:H239,7, FALSE)),0,VLOOKUP(B16,'2021 UPA'!$B$5:H239,7, FALSE))</f>
        <v>0</v>
      </c>
      <c r="G16" s="186">
        <f>IF(ISERROR(VLOOKUP(B16,'2022 UPA'!$B$5:H239,7, FALSE)),0,VLOOKUP(B16,'2022 UPA'!$B$5:H239,7, FALSE))</f>
        <v>0</v>
      </c>
      <c r="H16" s="186">
        <f>IF(ISERROR(VLOOKUP(B16,'2023 UPA'!$B$5:H239,7, FALSE)),0,VLOOKUP(B16,'2023 UPA'!$B$5:H239,7, FALSE))</f>
        <v>0</v>
      </c>
      <c r="I16" s="186">
        <f>IF(ISERROR(VLOOKUP(B16,'2024 UPA'!$B$5:H239,7, FALSE)),0,VLOOKUP(B16,'2024 UPA'!$B$5:H239,7, FALSE))</f>
        <v>0</v>
      </c>
      <c r="J16" s="186">
        <f>IF(ISERROR(VLOOKUP(B16,'2025 UPA'!$B$5:H239,7, FALSE)),0,VLOOKUP(B16,'2025 UPA'!$B$5:H239,7, FALSE))</f>
        <v>0</v>
      </c>
      <c r="K16" s="601" t="s">
        <v>1093</v>
      </c>
      <c r="L16" s="601" t="s">
        <v>1093</v>
      </c>
    </row>
    <row r="17" spans="1:12" s="218" customFormat="1" x14ac:dyDescent="0.25">
      <c r="A17" s="187"/>
      <c r="B17" s="344" t="s">
        <v>28</v>
      </c>
      <c r="C17" s="345" t="s">
        <v>133</v>
      </c>
      <c r="D17" s="346" t="s">
        <v>653</v>
      </c>
      <c r="E17" s="186">
        <f>IF(ISERROR(VLOOKUP(B17,'2020 UPA'!$B$5:H253,7, FALSE)),0,VLOOKUP(B17,'2020 UPA'!$B$5:H253,7, FALSE))</f>
        <v>27.55</v>
      </c>
      <c r="F17" s="359">
        <f>IF(ISERROR(VLOOKUP(B17,'2021 UPA'!$B$5:H240,7, FALSE)),0,VLOOKUP(B17,'2021 UPA'!$B$5:H240,7, FALSE))</f>
        <v>26.87</v>
      </c>
      <c r="G17" s="359">
        <f>IF(ISERROR(VLOOKUP(B17,'2022 UPA'!$B$5:H240,7, FALSE)),0,VLOOKUP(B17,'2022 UPA'!$B$5:H240,7, FALSE))</f>
        <v>22.51</v>
      </c>
      <c r="H17" s="359">
        <f>IF(ISERROR(VLOOKUP(B17,'2023 UPA'!$B$5:H240,7, FALSE)),0,VLOOKUP(B17,'2023 UPA'!$B$5:H240,7, FALSE))</f>
        <v>24.8</v>
      </c>
      <c r="I17" s="359">
        <f>IF(ISERROR(VLOOKUP(B17,'2024 UPA'!$B$5:H240,7, FALSE)),0,VLOOKUP(B17,'2024 UPA'!$B$5:H240,7, FALSE))</f>
        <v>32.51</v>
      </c>
      <c r="J17" s="359">
        <f>IF(ISERROR(VLOOKUP(B17,'2025 UPA'!$B$5:H240,7, FALSE)),0,VLOOKUP(B17,'2025 UPA'!$B$5:H240,7, FALSE))</f>
        <v>30.84</v>
      </c>
      <c r="K17" s="616">
        <v>29.27</v>
      </c>
      <c r="L17" s="616">
        <v>30.84</v>
      </c>
    </row>
    <row r="18" spans="1:12" s="218" customFormat="1" outlineLevel="1" x14ac:dyDescent="0.25">
      <c r="A18"/>
      <c r="B18" s="255" t="s">
        <v>644</v>
      </c>
      <c r="C18" s="223" t="s">
        <v>645</v>
      </c>
      <c r="D18" s="342" t="s">
        <v>658</v>
      </c>
      <c r="E18" s="186">
        <f>IF(ISERROR(VLOOKUP(B18,'2020 UPA'!$B$5:H254,7, FALSE)),0,VLOOKUP(B18,'2020 UPA'!$B$5:H254,7, FALSE))</f>
        <v>0</v>
      </c>
      <c r="F18" s="186">
        <f>IF(ISERROR(VLOOKUP(B18,'2021 UPA'!$B$5:H241,7, FALSE)),0,VLOOKUP(B18,'2021 UPA'!$B$5:H241,7, FALSE))</f>
        <v>0</v>
      </c>
      <c r="G18" s="186">
        <f>IF(ISERROR(VLOOKUP(B18,'2022 UPA'!$B$5:H241,7, FALSE)),0,VLOOKUP(B18,'2022 UPA'!$B$5:H241,7, FALSE))</f>
        <v>14.24</v>
      </c>
      <c r="H18" s="186">
        <f>IF(ISERROR(VLOOKUP(B18,'2023 UPA'!$B$5:H241,7, FALSE)),0,VLOOKUP(B18,'2023 UPA'!$B$5:H241,7, FALSE))</f>
        <v>9.5</v>
      </c>
      <c r="I18" s="186">
        <f>IF(ISERROR(VLOOKUP(B18,'2024 UPA'!$B$5:H241,7, FALSE)),0,VLOOKUP(B18,'2024 UPA'!$B$5:H241,7, FALSE))</f>
        <v>0.65</v>
      </c>
      <c r="J18" s="186">
        <f>IF(ISERROR(VLOOKUP(B18,'2025 UPA'!$B$5:H241,7, FALSE)),0,VLOOKUP(B18,'2025 UPA'!$B$5:H241,7, FALSE))</f>
        <v>3.31</v>
      </c>
      <c r="K18" s="601" t="s">
        <v>1093</v>
      </c>
      <c r="L18" s="601">
        <v>3.31</v>
      </c>
    </row>
    <row r="19" spans="1:12" s="218" customFormat="1" outlineLevel="1" x14ac:dyDescent="0.25">
      <c r="A19"/>
      <c r="B19" s="255" t="s">
        <v>134</v>
      </c>
      <c r="C19" s="223" t="s">
        <v>135</v>
      </c>
      <c r="D19" s="342" t="s">
        <v>657</v>
      </c>
      <c r="E19" s="186">
        <f>IF(ISERROR(VLOOKUP(B19,'2020 UPA'!$B$5:H255,7, FALSE)),0,VLOOKUP(B19,'2020 UPA'!$B$5:H255,7, FALSE))</f>
        <v>4.5599999999999996</v>
      </c>
      <c r="F19" s="186">
        <f>IF(ISERROR(VLOOKUP(B19,'2021 UPA'!$B$5:H242,7, FALSE)),0,VLOOKUP(B19,'2021 UPA'!$B$5:H242,7, FALSE))</f>
        <v>30.36</v>
      </c>
      <c r="G19" s="186">
        <f>IF(ISERROR(VLOOKUP(B19,'2022 UPA'!$B$5:H242,7, FALSE)),0,VLOOKUP(B19,'2022 UPA'!$B$5:H242,7, FALSE))</f>
        <v>4.7</v>
      </c>
      <c r="H19" s="186">
        <f>IF(ISERROR(VLOOKUP(B19,'2023 UPA'!$B$5:H242,7, FALSE)),0,VLOOKUP(B19,'2023 UPA'!$B$5:H242,7, FALSE))</f>
        <v>8.65</v>
      </c>
      <c r="I19" s="186">
        <f>IF(ISERROR(VLOOKUP(B19,'2024 UPA'!$B$5:H242,7, FALSE)),0,VLOOKUP(B19,'2024 UPA'!$B$5:H242,7, FALSE))</f>
        <v>0</v>
      </c>
      <c r="J19" s="186">
        <f>IF(ISERROR(VLOOKUP(B19,'2025 UPA'!$B$5:H242,7, FALSE)),0,VLOOKUP(B19,'2025 UPA'!$B$5:H242,7, FALSE))</f>
        <v>4.3499999999999996</v>
      </c>
      <c r="K19" s="601">
        <v>45.09</v>
      </c>
      <c r="L19" s="601">
        <v>4.3499999999999996</v>
      </c>
    </row>
    <row r="20" spans="1:12" s="218" customFormat="1" outlineLevel="1" x14ac:dyDescent="0.25">
      <c r="A20" s="187"/>
      <c r="B20" s="255" t="s">
        <v>136</v>
      </c>
      <c r="C20" s="223" t="s">
        <v>137</v>
      </c>
      <c r="D20" s="342" t="s">
        <v>657</v>
      </c>
      <c r="E20" s="186">
        <f>IF(ISERROR(VLOOKUP(B20,'2020 UPA'!$B$5:H256,7, FALSE)),0,VLOOKUP(B20,'2020 UPA'!$B$5:H256,7, FALSE))</f>
        <v>6.26</v>
      </c>
      <c r="F20" s="186">
        <f>IF(ISERROR(VLOOKUP(B20,'2021 UPA'!$B$5:H243,7, FALSE)),0,VLOOKUP(B20,'2021 UPA'!$B$5:H243,7, FALSE))</f>
        <v>0</v>
      </c>
      <c r="G20" s="186">
        <f>IF(ISERROR(VLOOKUP(B20,'2022 UPA'!$B$5:H243,7, FALSE)),0,VLOOKUP(B20,'2022 UPA'!$B$5:H243,7, FALSE))</f>
        <v>3.97</v>
      </c>
      <c r="H20" s="186">
        <f>IF(ISERROR(VLOOKUP(B20,'2023 UPA'!$B$5:H243,7, FALSE)),0,VLOOKUP(B20,'2023 UPA'!$B$5:H243,7, FALSE))</f>
        <v>7.05</v>
      </c>
      <c r="I20" s="186">
        <f>IF(ISERROR(VLOOKUP(B20,'2024 UPA'!$B$5:H243,7, FALSE)),0,VLOOKUP(B20,'2024 UPA'!$B$5:H243,7, FALSE))</f>
        <v>31.88</v>
      </c>
      <c r="J20" s="186">
        <f>IF(ISERROR(VLOOKUP(B20,'2025 UPA'!$B$5:H243,7, FALSE)),0,VLOOKUP(B20,'2025 UPA'!$B$5:H243,7, FALSE))</f>
        <v>6.03</v>
      </c>
      <c r="K20" s="601">
        <v>48.57</v>
      </c>
      <c r="L20" s="601">
        <v>6.03</v>
      </c>
    </row>
    <row r="21" spans="1:12" s="218" customFormat="1" outlineLevel="1" x14ac:dyDescent="0.25">
      <c r="A21"/>
      <c r="B21" s="255" t="s">
        <v>139</v>
      </c>
      <c r="C21" s="223" t="s">
        <v>140</v>
      </c>
      <c r="D21" s="342" t="s">
        <v>657</v>
      </c>
      <c r="E21" s="186">
        <f>IF(ISERROR(VLOOKUP(B21,'2020 UPA'!$B$5:H257,7, FALSE)),0,VLOOKUP(B21,'2020 UPA'!$B$5:H257,7, FALSE))</f>
        <v>0</v>
      </c>
      <c r="F21" s="186">
        <f>IF(ISERROR(VLOOKUP(B21,'2021 UPA'!$B$5:H244,7, FALSE)),0,VLOOKUP(B21,'2021 UPA'!$B$5:H244,7, FALSE))</f>
        <v>0</v>
      </c>
      <c r="G21" s="186">
        <f>IF(ISERROR(VLOOKUP(B21,'2022 UPA'!$B$5:H244,7, FALSE)),0,VLOOKUP(B21,'2022 UPA'!$B$5:H244,7, FALSE))</f>
        <v>26.83</v>
      </c>
      <c r="H21" s="186">
        <f>IF(ISERROR(VLOOKUP(B21,'2023 UPA'!$B$5:H244,7, FALSE)),0,VLOOKUP(B21,'2023 UPA'!$B$5:H244,7, FALSE))</f>
        <v>0</v>
      </c>
      <c r="I21" s="186">
        <f>IF(ISERROR(VLOOKUP(B21,'2024 UPA'!$B$5:H244,7, FALSE)),0,VLOOKUP(B21,'2024 UPA'!$B$5:H244,7, FALSE))</f>
        <v>0</v>
      </c>
      <c r="J21" s="186">
        <f>IF(ISERROR(VLOOKUP(B21,'2025 UPA'!$B$5:H244,7, FALSE)),0,VLOOKUP(B21,'2025 UPA'!$B$5:H244,7, FALSE))</f>
        <v>0</v>
      </c>
      <c r="K21" s="601" t="s">
        <v>1093</v>
      </c>
      <c r="L21" s="601" t="s">
        <v>1093</v>
      </c>
    </row>
    <row r="22" spans="1:12" s="218" customFormat="1" outlineLevel="1" x14ac:dyDescent="0.25">
      <c r="A22"/>
      <c r="B22" s="255" t="s">
        <v>105</v>
      </c>
      <c r="C22" s="223" t="s">
        <v>104</v>
      </c>
      <c r="D22" s="342" t="s">
        <v>657</v>
      </c>
      <c r="E22" s="186">
        <f>IF(ISERROR(VLOOKUP(B22,'2020 UPA'!$B$5:H258,7, FALSE)),0,VLOOKUP(B22,'2020 UPA'!$B$5:H258,7, FALSE))</f>
        <v>9.5299999999999994</v>
      </c>
      <c r="F22" s="186">
        <f>IF(ISERROR(VLOOKUP(B22,'2021 UPA'!$B$5:H245,7, FALSE)),0,VLOOKUP(B22,'2021 UPA'!$B$5:H245,7, FALSE))</f>
        <v>0</v>
      </c>
      <c r="G22" s="186">
        <f>IF(ISERROR(VLOOKUP(B22,'2022 UPA'!$B$5:H245,7, FALSE)),0,VLOOKUP(B22,'2022 UPA'!$B$5:H245,7, FALSE))</f>
        <v>0</v>
      </c>
      <c r="H22" s="186">
        <f>IF(ISERROR(VLOOKUP(B22,'2023 UPA'!$B$5:H245,7, FALSE)),0,VLOOKUP(B22,'2023 UPA'!$B$5:H245,7, FALSE))</f>
        <v>16.670000000000002</v>
      </c>
      <c r="I22" s="186">
        <f>IF(ISERROR(VLOOKUP(B22,'2024 UPA'!$B$5:H245,7, FALSE)),0,VLOOKUP(B22,'2024 UPA'!$B$5:H245,7, FALSE))</f>
        <v>0</v>
      </c>
      <c r="J22" s="186">
        <f>IF(ISERROR(VLOOKUP(B22,'2025 UPA'!$B$5:H245,7, FALSE)),0,VLOOKUP(B22,'2025 UPA'!$B$5:H245,7, FALSE))</f>
        <v>0</v>
      </c>
      <c r="K22" s="601" t="s">
        <v>1093</v>
      </c>
      <c r="L22" s="601" t="s">
        <v>1093</v>
      </c>
    </row>
    <row r="23" spans="1:12" s="218" customFormat="1" outlineLevel="1" x14ac:dyDescent="0.25">
      <c r="A23"/>
      <c r="B23" s="255" t="s">
        <v>107</v>
      </c>
      <c r="C23" s="223" t="s">
        <v>106</v>
      </c>
      <c r="D23" s="342" t="s">
        <v>653</v>
      </c>
      <c r="E23" s="186">
        <f>IF(ISERROR(VLOOKUP(B23,'2020 UPA'!$B$5:H259,7, FALSE)),0,VLOOKUP(B23,'2020 UPA'!$B$5:H259,7, FALSE))</f>
        <v>20.77</v>
      </c>
      <c r="F23" s="186">
        <f>IF(ISERROR(VLOOKUP(B23,'2021 UPA'!$B$5:H246,7, FALSE)),0,VLOOKUP(B23,'2021 UPA'!$B$5:H246,7, FALSE))</f>
        <v>0</v>
      </c>
      <c r="G23" s="186">
        <f>IF(ISERROR(VLOOKUP(B23,'2022 UPA'!$B$5:H246,7, FALSE)),0,VLOOKUP(B23,'2022 UPA'!$B$5:H246,7, FALSE))</f>
        <v>0</v>
      </c>
      <c r="H23" s="186">
        <f>IF(ISERROR(VLOOKUP(B23,'2023 UPA'!$B$5:H246,7, FALSE)),0,VLOOKUP(B23,'2023 UPA'!$B$5:H246,7, FALSE))</f>
        <v>30.15</v>
      </c>
      <c r="I23" s="186">
        <f>IF(ISERROR(VLOOKUP(B23,'2024 UPA'!$B$5:H246,7, FALSE)),0,VLOOKUP(B23,'2024 UPA'!$B$5:H246,7, FALSE))</f>
        <v>0</v>
      </c>
      <c r="J23" s="186">
        <f>IF(ISERROR(VLOOKUP(B23,'2025 UPA'!$B$5:H246,7, FALSE)),0,VLOOKUP(B23,'2025 UPA'!$B$5:H246,7, FALSE))</f>
        <v>0</v>
      </c>
      <c r="K23" s="601" t="s">
        <v>1093</v>
      </c>
      <c r="L23" s="601" t="s">
        <v>1093</v>
      </c>
    </row>
    <row r="24" spans="1:12" s="218" customFormat="1" outlineLevel="1" x14ac:dyDescent="0.25">
      <c r="A24"/>
      <c r="B24" s="255" t="s">
        <v>145</v>
      </c>
      <c r="C24" s="223" t="s">
        <v>146</v>
      </c>
      <c r="D24" s="342" t="s">
        <v>657</v>
      </c>
      <c r="E24" s="186">
        <f>IF(ISERROR(VLOOKUP(B24,'2020 UPA'!$B$5:H260,7, FALSE)),0,VLOOKUP(B24,'2020 UPA'!$B$5:H260,7, FALSE))</f>
        <v>0</v>
      </c>
      <c r="F24" s="186">
        <f>IF(ISERROR(VLOOKUP(B24,'2021 UPA'!$B$5:H247,7, FALSE)),0,VLOOKUP(B24,'2021 UPA'!$B$5:H247,7, FALSE))</f>
        <v>0</v>
      </c>
      <c r="G24" s="186">
        <f>IF(ISERROR(VLOOKUP(B24,'2022 UPA'!$B$5:H247,7, FALSE)),0,VLOOKUP(B24,'2022 UPA'!$B$5:H247,7, FALSE))</f>
        <v>237.33</v>
      </c>
      <c r="H24" s="186">
        <f>IF(ISERROR(VLOOKUP(B24,'2023 UPA'!$B$5:H247,7, FALSE)),0,VLOOKUP(B24,'2023 UPA'!$B$5:H247,7, FALSE))</f>
        <v>87.9</v>
      </c>
      <c r="I24" s="186">
        <f>IF(ISERROR(VLOOKUP(B24,'2024 UPA'!$B$5:H247,7, FALSE)),0,VLOOKUP(B24,'2024 UPA'!$B$5:H247,7, FALSE))</f>
        <v>0</v>
      </c>
      <c r="J24" s="186">
        <f>IF(ISERROR(VLOOKUP(B24,'2025 UPA'!$B$5:H247,7, FALSE)),0,VLOOKUP(B24,'2025 UPA'!$B$5:H247,7, FALSE))</f>
        <v>512.28</v>
      </c>
      <c r="K24" s="601">
        <v>512.28</v>
      </c>
      <c r="L24" s="601">
        <v>512.28</v>
      </c>
    </row>
    <row r="25" spans="1:12" s="218" customFormat="1" outlineLevel="1" x14ac:dyDescent="0.25">
      <c r="A25"/>
      <c r="B25" s="255" t="s">
        <v>109</v>
      </c>
      <c r="C25" s="223" t="s">
        <v>108</v>
      </c>
      <c r="D25" s="342" t="s">
        <v>653</v>
      </c>
      <c r="E25" s="186">
        <f>IF(ISERROR(VLOOKUP(B25,'2020 UPA'!$B$5:H261,7, FALSE)),0,VLOOKUP(B25,'2020 UPA'!$B$5:H261,7, FALSE))</f>
        <v>33.6</v>
      </c>
      <c r="F25" s="186">
        <f>IF(ISERROR(VLOOKUP(B25,'2021 UPA'!$B$5:H248,7, FALSE)),0,VLOOKUP(B25,'2021 UPA'!$B$5:H248,7, FALSE))</f>
        <v>0</v>
      </c>
      <c r="G25" s="186">
        <f>IF(ISERROR(VLOOKUP(B25,'2022 UPA'!$B$5:H248,7, FALSE)),0,VLOOKUP(B25,'2022 UPA'!$B$5:H248,7, FALSE))</f>
        <v>0</v>
      </c>
      <c r="H25" s="186">
        <f>IF(ISERROR(VLOOKUP(B25,'2023 UPA'!$B$5:H248,7, FALSE)),0,VLOOKUP(B25,'2023 UPA'!$B$5:H248,7, FALSE))</f>
        <v>49.45</v>
      </c>
      <c r="I25" s="186">
        <f>IF(ISERROR(VLOOKUP(B25,'2024 UPA'!$B$5:H248,7, FALSE)),0,VLOOKUP(B25,'2024 UPA'!$B$5:H248,7, FALSE))</f>
        <v>0</v>
      </c>
      <c r="J25" s="186">
        <f>IF(ISERROR(VLOOKUP(B25,'2025 UPA'!$B$5:H248,7, FALSE)),0,VLOOKUP(B25,'2025 UPA'!$B$5:H248,7, FALSE))</f>
        <v>0</v>
      </c>
      <c r="K25" s="601" t="s">
        <v>1093</v>
      </c>
      <c r="L25" s="601" t="s">
        <v>1093</v>
      </c>
    </row>
    <row r="26" spans="1:12" s="218" customFormat="1" outlineLevel="1" x14ac:dyDescent="0.25">
      <c r="A26"/>
      <c r="B26" s="255" t="s">
        <v>147</v>
      </c>
      <c r="C26" s="223" t="s">
        <v>148</v>
      </c>
      <c r="D26" s="342" t="s">
        <v>657</v>
      </c>
      <c r="E26" s="186">
        <f>IF(ISERROR(VLOOKUP(B26,'2020 UPA'!$B$5:H262,7, FALSE)),0,VLOOKUP(B26,'2020 UPA'!$B$5:H262,7, FALSE))</f>
        <v>0</v>
      </c>
      <c r="F26" s="186">
        <f>IF(ISERROR(VLOOKUP(B26,'2021 UPA'!$B$5:H249,7, FALSE)),0,VLOOKUP(B26,'2021 UPA'!$B$5:H249,7, FALSE))</f>
        <v>0</v>
      </c>
      <c r="G26" s="186">
        <f>IF(ISERROR(VLOOKUP(B26,'2022 UPA'!$B$5:H249,7, FALSE)),0,VLOOKUP(B26,'2022 UPA'!$B$5:H249,7, FALSE))</f>
        <v>0</v>
      </c>
      <c r="H26" s="186">
        <f>IF(ISERROR(VLOOKUP(B26,'2023 UPA'!$B$5:H249,7, FALSE)),0,VLOOKUP(B26,'2023 UPA'!$B$5:H249,7, FALSE))</f>
        <v>215.19</v>
      </c>
      <c r="I26" s="186">
        <f>IF(ISERROR(VLOOKUP(B26,'2024 UPA'!$B$5:H249,7, FALSE)),0,VLOOKUP(B26,'2024 UPA'!$B$5:H249,7, FALSE))</f>
        <v>0</v>
      </c>
      <c r="J26" s="186">
        <f>IF(ISERROR(VLOOKUP(B26,'2025 UPA'!$B$5:H249,7, FALSE)),0,VLOOKUP(B26,'2025 UPA'!$B$5:H249,7, FALSE))</f>
        <v>153.72</v>
      </c>
      <c r="K26" s="601">
        <v>362.64</v>
      </c>
      <c r="L26" s="601">
        <v>153.72</v>
      </c>
    </row>
    <row r="27" spans="1:12" s="218" customFormat="1" outlineLevel="1" x14ac:dyDescent="0.25">
      <c r="A27"/>
      <c r="B27" s="255" t="s">
        <v>150</v>
      </c>
      <c r="C27" s="223" t="s">
        <v>151</v>
      </c>
      <c r="D27" s="342" t="s">
        <v>657</v>
      </c>
      <c r="E27" s="186">
        <f>IF(ISERROR(VLOOKUP(B27,'2020 UPA'!$B$5:H263,7, FALSE)),0,VLOOKUP(B27,'2020 UPA'!$B$5:H263,7, FALSE))</f>
        <v>0</v>
      </c>
      <c r="F27" s="186">
        <f>IF(ISERROR(VLOOKUP(B27,'2021 UPA'!$B$5:H250,7, FALSE)),0,VLOOKUP(B27,'2021 UPA'!$B$5:H250,7, FALSE))</f>
        <v>0</v>
      </c>
      <c r="G27" s="186">
        <f>IF(ISERROR(VLOOKUP(B27,'2022 UPA'!$B$5:H250,7, FALSE)),0,VLOOKUP(B27,'2022 UPA'!$B$5:H250,7, FALSE))</f>
        <v>77.3</v>
      </c>
      <c r="H27" s="186">
        <f>IF(ISERROR(VLOOKUP(B27,'2023 UPA'!$B$5:H250,7, FALSE)),0,VLOOKUP(B27,'2023 UPA'!$B$5:H250,7, FALSE))</f>
        <v>83.25</v>
      </c>
      <c r="I27" s="186">
        <f>IF(ISERROR(VLOOKUP(B27,'2024 UPA'!$B$5:H250,7, FALSE)),0,VLOOKUP(B27,'2024 UPA'!$B$5:H250,7, FALSE))</f>
        <v>0</v>
      </c>
      <c r="J27" s="186">
        <f>IF(ISERROR(VLOOKUP(B27,'2025 UPA'!$B$5:H250,7, FALSE)),0,VLOOKUP(B27,'2025 UPA'!$B$5:H250,7, FALSE))</f>
        <v>60.77</v>
      </c>
      <c r="K27" s="601" t="s">
        <v>1093</v>
      </c>
      <c r="L27" s="601">
        <v>60.77</v>
      </c>
    </row>
    <row r="28" spans="1:12" s="218" customFormat="1" outlineLevel="1" x14ac:dyDescent="0.25">
      <c r="A28"/>
      <c r="B28" s="255" t="s">
        <v>660</v>
      </c>
      <c r="C28" s="223" t="s">
        <v>661</v>
      </c>
      <c r="D28" s="342" t="s">
        <v>662</v>
      </c>
      <c r="E28" s="186">
        <f>IF(ISERROR(VLOOKUP(B28,'2020 UPA'!$B$5:H264,7, FALSE)),0,VLOOKUP(B28,'2020 UPA'!$B$5:H264,7, FALSE))</f>
        <v>0</v>
      </c>
      <c r="F28" s="186">
        <f>IF(ISERROR(VLOOKUP(B28,'2021 UPA'!$B$5:H251,7, FALSE)),0,VLOOKUP(B28,'2021 UPA'!$B$5:H251,7, FALSE))</f>
        <v>14.58</v>
      </c>
      <c r="G28" s="186">
        <f>IF(ISERROR(VLOOKUP(B28,'2022 UPA'!$B$5:H251,7, FALSE)),0,VLOOKUP(B28,'2022 UPA'!$B$5:H251,7, FALSE))</f>
        <v>31.53</v>
      </c>
      <c r="H28" s="186">
        <f>IF(ISERROR(VLOOKUP(B28,'2023 UPA'!$B$5:H251,7, FALSE)),0,VLOOKUP(B28,'2023 UPA'!$B$5:H251,7, FALSE))</f>
        <v>20.6</v>
      </c>
      <c r="I28" s="186">
        <f>IF(ISERROR(VLOOKUP(B28,'2024 UPA'!$B$5:H251,7, FALSE)),0,VLOOKUP(B28,'2024 UPA'!$B$5:H251,7, FALSE))</f>
        <v>33.5</v>
      </c>
      <c r="J28" s="186">
        <f>IF(ISERROR(VLOOKUP(B28,'2025 UPA'!$B$5:H251,7, FALSE)),0,VLOOKUP(B28,'2025 UPA'!$B$5:H251,7, FALSE))</f>
        <v>0</v>
      </c>
      <c r="K28" s="601" t="s">
        <v>1093</v>
      </c>
      <c r="L28" s="601" t="s">
        <v>1093</v>
      </c>
    </row>
    <row r="29" spans="1:12" s="218" customFormat="1" outlineLevel="1" x14ac:dyDescent="0.25">
      <c r="A29"/>
      <c r="B29" s="255" t="s">
        <v>638</v>
      </c>
      <c r="C29" s="223" t="s">
        <v>639</v>
      </c>
      <c r="D29" s="342" t="s">
        <v>662</v>
      </c>
      <c r="E29" s="186">
        <f>IF(ISERROR(VLOOKUP(B29,'2020 UPA'!$B$5:H265,7, FALSE)),0,VLOOKUP(B29,'2020 UPA'!$B$5:H265,7, FALSE))</f>
        <v>0</v>
      </c>
      <c r="F29" s="186">
        <f>IF(ISERROR(VLOOKUP(B29,'2021 UPA'!$B$5:H252,7, FALSE)),0,VLOOKUP(B29,'2021 UPA'!$B$5:H252,7, FALSE))</f>
        <v>0</v>
      </c>
      <c r="G29" s="186">
        <f>IF(ISERROR(VLOOKUP(B29,'2022 UPA'!$B$5:H252,7, FALSE)),0,VLOOKUP(B29,'2022 UPA'!$B$5:H252,7, FALSE))</f>
        <v>0</v>
      </c>
      <c r="H29" s="186">
        <f>IF(ISERROR(VLOOKUP(B29,'2023 UPA'!$B$5:H252,7, FALSE)),0,VLOOKUP(B29,'2023 UPA'!$B$5:H252,7, FALSE))</f>
        <v>0</v>
      </c>
      <c r="I29" s="186">
        <f>IF(ISERROR(VLOOKUP(B29,'2024 UPA'!$B$5:H252,7, FALSE)),0,VLOOKUP(B29,'2024 UPA'!$B$5:H252,7, FALSE))</f>
        <v>0</v>
      </c>
      <c r="J29" s="186">
        <f>IF(ISERROR(VLOOKUP(B29,'2025 UPA'!$B$5:H252,7, FALSE)),0,VLOOKUP(B29,'2025 UPA'!$B$5:H252,7, FALSE))</f>
        <v>188.35</v>
      </c>
      <c r="K29" s="601" t="s">
        <v>1093</v>
      </c>
      <c r="L29" s="601">
        <v>188.35</v>
      </c>
    </row>
    <row r="30" spans="1:12" s="218" customFormat="1" outlineLevel="1" x14ac:dyDescent="0.25">
      <c r="A30"/>
      <c r="B30" s="255" t="s">
        <v>5</v>
      </c>
      <c r="C30" s="223" t="s">
        <v>4</v>
      </c>
      <c r="D30" s="342" t="s">
        <v>662</v>
      </c>
      <c r="E30" s="186">
        <f>IF(ISERROR(VLOOKUP(B30,'2020 UPA'!$B$5:H266,7, FALSE)),0,VLOOKUP(B30,'2020 UPA'!$B$5:H266,7, FALSE))</f>
        <v>93.12</v>
      </c>
      <c r="F30" s="186">
        <f>IF(ISERROR(VLOOKUP(B30,'2021 UPA'!$B$5:H253,7, FALSE)),0,VLOOKUP(B30,'2021 UPA'!$B$5:H253,7, FALSE))</f>
        <v>97.75</v>
      </c>
      <c r="G30" s="186">
        <f>IF(ISERROR(VLOOKUP(B30,'2022 UPA'!$B$5:H253,7, FALSE)),0,VLOOKUP(B30,'2022 UPA'!$B$5:H253,7, FALSE))</f>
        <v>0</v>
      </c>
      <c r="H30" s="186">
        <f>IF(ISERROR(VLOOKUP(B30,'2023 UPA'!$B$5:H253,7, FALSE)),0,VLOOKUP(B30,'2023 UPA'!$B$5:H253,7, FALSE))</f>
        <v>117.35</v>
      </c>
      <c r="I30" s="186">
        <f>IF(ISERROR(VLOOKUP(B30,'2024 UPA'!$B$5:H253,7, FALSE)),0,VLOOKUP(B30,'2024 UPA'!$B$5:H253,7, FALSE))</f>
        <v>110.43</v>
      </c>
      <c r="J30" s="186">
        <f>IF(ISERROR(VLOOKUP(B30,'2025 UPA'!$B$5:H253,7, FALSE)),0,VLOOKUP(B30,'2025 UPA'!$B$5:H253,7, FALSE))</f>
        <v>130.22999999999999</v>
      </c>
      <c r="K30" s="601">
        <v>117.05</v>
      </c>
      <c r="L30" s="601">
        <v>130.22999999999999</v>
      </c>
    </row>
    <row r="31" spans="1:12" s="218" customFormat="1" outlineLevel="1" x14ac:dyDescent="0.25">
      <c r="A31"/>
      <c r="B31" s="255" t="s">
        <v>7</v>
      </c>
      <c r="C31" s="223" t="s">
        <v>6</v>
      </c>
      <c r="D31" s="342" t="s">
        <v>662</v>
      </c>
      <c r="E31" s="186">
        <f>IF(ISERROR(VLOOKUP(B31,'2020 UPA'!$B$5:H267,7, FALSE)),0,VLOOKUP(B31,'2020 UPA'!$B$5:H267,7, FALSE))</f>
        <v>117.26</v>
      </c>
      <c r="F31" s="186">
        <f>IF(ISERROR(VLOOKUP(B31,'2021 UPA'!$B$5:H254,7, FALSE)),0,VLOOKUP(B31,'2021 UPA'!$B$5:H254,7, FALSE))</f>
        <v>106.52</v>
      </c>
      <c r="G31" s="186">
        <f>IF(ISERROR(VLOOKUP(B31,'2022 UPA'!$B$5:H254,7, FALSE)),0,VLOOKUP(B31,'2022 UPA'!$B$5:H254,7, FALSE))</f>
        <v>0</v>
      </c>
      <c r="H31" s="186">
        <f>IF(ISERROR(VLOOKUP(B31,'2023 UPA'!$B$5:H254,7, FALSE)),0,VLOOKUP(B31,'2023 UPA'!$B$5:H254,7, FALSE))</f>
        <v>181.78</v>
      </c>
      <c r="I31" s="186">
        <f>IF(ISERROR(VLOOKUP(B31,'2024 UPA'!$B$5:H254,7, FALSE)),0,VLOOKUP(B31,'2024 UPA'!$B$5:H254,7, FALSE))</f>
        <v>148.86000000000001</v>
      </c>
      <c r="J31" s="186">
        <f>IF(ISERROR(VLOOKUP(B31,'2025 UPA'!$B$5:H254,7, FALSE)),0,VLOOKUP(B31,'2025 UPA'!$B$5:H254,7, FALSE))</f>
        <v>80.489999999999995</v>
      </c>
      <c r="K31" s="601">
        <v>80.489999999999995</v>
      </c>
      <c r="L31" s="601">
        <v>80.489999999999995</v>
      </c>
    </row>
    <row r="32" spans="1:12" s="218" customFormat="1" ht="15" customHeight="1" outlineLevel="1" x14ac:dyDescent="0.25">
      <c r="A32"/>
      <c r="B32" s="255" t="s">
        <v>89</v>
      </c>
      <c r="C32" s="223" t="s">
        <v>88</v>
      </c>
      <c r="D32" s="342" t="s">
        <v>662</v>
      </c>
      <c r="E32" s="186">
        <f>IF(ISERROR(VLOOKUP(B32,'2020 UPA'!$B$5:H268,7, FALSE)),0,VLOOKUP(B32,'2020 UPA'!$B$5:H268,7, FALSE))</f>
        <v>113.9</v>
      </c>
      <c r="F32" s="186">
        <f>IF(ISERROR(VLOOKUP(B32,'2021 UPA'!$B$5:H255,7, FALSE)),0,VLOOKUP(B32,'2021 UPA'!$B$5:H255,7, FALSE))</f>
        <v>257.13</v>
      </c>
      <c r="G32" s="186">
        <f>IF(ISERROR(VLOOKUP(B32,'2022 UPA'!$B$5:H255,7, FALSE)),0,VLOOKUP(B32,'2022 UPA'!$B$5:H255,7, FALSE))</f>
        <v>0</v>
      </c>
      <c r="H32" s="186">
        <f>IF(ISERROR(VLOOKUP(B32,'2023 UPA'!$B$5:H255,7, FALSE)),0,VLOOKUP(B32,'2023 UPA'!$B$5:H255,7, FALSE))</f>
        <v>288.11</v>
      </c>
      <c r="I32" s="186">
        <f>IF(ISERROR(VLOOKUP(B32,'2024 UPA'!$B$5:H255,7, FALSE)),0,VLOOKUP(B32,'2024 UPA'!$B$5:H255,7, FALSE))</f>
        <v>155.04</v>
      </c>
      <c r="J32" s="186">
        <f>IF(ISERROR(VLOOKUP(B32,'2025 UPA'!$B$5:H255,7, FALSE)),0,VLOOKUP(B32,'2025 UPA'!$B$5:H255,7, FALSE))</f>
        <v>0</v>
      </c>
      <c r="K32" s="601" t="s">
        <v>1093</v>
      </c>
      <c r="L32" s="601" t="s">
        <v>1093</v>
      </c>
    </row>
    <row r="33" spans="1:12" s="218" customFormat="1" outlineLevel="1" x14ac:dyDescent="0.25">
      <c r="A33"/>
      <c r="B33" s="255" t="s">
        <v>627</v>
      </c>
      <c r="C33" s="223" t="s">
        <v>628</v>
      </c>
      <c r="D33" s="342" t="s">
        <v>662</v>
      </c>
      <c r="E33" s="186">
        <f>IF(ISERROR(VLOOKUP(B33,'2020 UPA'!$B$5:H269,7, FALSE)),0,VLOOKUP(B33,'2020 UPA'!$B$5:H269,7, FALSE))</f>
        <v>0</v>
      </c>
      <c r="F33" s="186">
        <f>IF(ISERROR(VLOOKUP(B33,'2021 UPA'!$B$5:H256,7, FALSE)),0,VLOOKUP(B33,'2021 UPA'!$B$5:H256,7, FALSE))</f>
        <v>0</v>
      </c>
      <c r="G33" s="186">
        <f>IF(ISERROR(VLOOKUP(B33,'2022 UPA'!$B$5:H256,7, FALSE)),0,VLOOKUP(B33,'2022 UPA'!$B$5:H256,7, FALSE))</f>
        <v>0</v>
      </c>
      <c r="H33" s="186">
        <f>IF(ISERROR(VLOOKUP(B33,'2023 UPA'!$B$5:H256,7, FALSE)),0,VLOOKUP(B33,'2023 UPA'!$B$5:H256,7, FALSE))</f>
        <v>0</v>
      </c>
      <c r="I33" s="186">
        <f>IF(ISERROR(VLOOKUP(B33,'2024 UPA'!$B$5:H256,7, FALSE)),0,VLOOKUP(B33,'2024 UPA'!$B$5:H256,7, FALSE))</f>
        <v>0</v>
      </c>
      <c r="J33" s="186">
        <f>IF(ISERROR(VLOOKUP(B33,'2025 UPA'!$B$5:H256,7, FALSE)),0,VLOOKUP(B33,'2025 UPA'!$B$5:H256,7, FALSE))</f>
        <v>0</v>
      </c>
      <c r="K33" s="601" t="s">
        <v>1093</v>
      </c>
      <c r="L33" s="601" t="s">
        <v>1093</v>
      </c>
    </row>
    <row r="34" spans="1:12" s="218" customFormat="1" outlineLevel="1" x14ac:dyDescent="0.25">
      <c r="A34"/>
      <c r="B34" s="255" t="s">
        <v>171</v>
      </c>
      <c r="C34" s="223" t="s">
        <v>94</v>
      </c>
      <c r="D34" s="342" t="s">
        <v>657</v>
      </c>
      <c r="E34" s="186">
        <f>IF(ISERROR(VLOOKUP(B34,'2020 UPA'!$B$5:H270,7, FALSE)),0,VLOOKUP(B34,'2020 UPA'!$B$5:H270,7, FALSE))</f>
        <v>80.95</v>
      </c>
      <c r="F34" s="186">
        <f>IF(ISERROR(VLOOKUP(B34,'2021 UPA'!$B$5:H257,7, FALSE)),0,VLOOKUP(B34,'2021 UPA'!$B$5:H257,7, FALSE))</f>
        <v>56.98</v>
      </c>
      <c r="G34" s="186">
        <f>IF(ISERROR(VLOOKUP(B34,'2022 UPA'!$B$5:H257,7, FALSE)),0,VLOOKUP(B34,'2022 UPA'!$B$5:H257,7, FALSE))</f>
        <v>114.38</v>
      </c>
      <c r="H34" s="186">
        <f>IF(ISERROR(VLOOKUP(B34,'2023 UPA'!$B$5:H257,7, FALSE)),0,VLOOKUP(B34,'2023 UPA'!$B$5:H257,7, FALSE))</f>
        <v>117.61</v>
      </c>
      <c r="I34" s="186">
        <f>IF(ISERROR(VLOOKUP(B34,'2024 UPA'!$B$5:H257,7, FALSE)),0,VLOOKUP(B34,'2024 UPA'!$B$5:H257,7, FALSE))</f>
        <v>81.31</v>
      </c>
      <c r="J34" s="186">
        <f>IF(ISERROR(VLOOKUP(B34,'2025 UPA'!$B$5:H257,7, FALSE)),0,VLOOKUP(B34,'2025 UPA'!$B$5:H257,7, FALSE))</f>
        <v>86.33</v>
      </c>
      <c r="K34" s="601" t="s">
        <v>1093</v>
      </c>
      <c r="L34" s="601">
        <v>86.33</v>
      </c>
    </row>
    <row r="35" spans="1:12" s="218" customFormat="1" x14ac:dyDescent="0.25">
      <c r="A35"/>
      <c r="B35" s="255" t="s">
        <v>95</v>
      </c>
      <c r="C35" s="223" t="s">
        <v>94</v>
      </c>
      <c r="D35" s="342" t="s">
        <v>653</v>
      </c>
      <c r="E35" s="186">
        <f>IF(ISERROR(VLOOKUP(B35,'2020 UPA'!$B$5:H271,7, FALSE)),0,VLOOKUP(B35,'2020 UPA'!$B$5:H271,7, FALSE))</f>
        <v>37.56</v>
      </c>
      <c r="F35" s="186">
        <f>IF(ISERROR(VLOOKUP(B35,'2021 UPA'!$B$5:H258,7, FALSE)),0,VLOOKUP(B35,'2021 UPA'!$B$5:H258,7, FALSE))</f>
        <v>16.68</v>
      </c>
      <c r="G35" s="186">
        <f>IF(ISERROR(VLOOKUP(B35,'2022 UPA'!$B$5:H258,7, FALSE)),0,VLOOKUP(B35,'2022 UPA'!$B$5:H258,7, FALSE))</f>
        <v>26.63</v>
      </c>
      <c r="H35" s="186">
        <f>IF(ISERROR(VLOOKUP(B35,'2023 UPA'!$B$5:H258,7, FALSE)),0,VLOOKUP(B35,'2023 UPA'!$B$5:H258,7, FALSE))</f>
        <v>31.71</v>
      </c>
      <c r="I35" s="186">
        <f>IF(ISERROR(VLOOKUP(B35,'2024 UPA'!$B$5:H258,7, FALSE)),0,VLOOKUP(B35,'2024 UPA'!$B$5:H258,7, FALSE))</f>
        <v>36.72</v>
      </c>
      <c r="J35" s="186">
        <f>IF(ISERROR(VLOOKUP(B35,'2025 UPA'!$B$5:H258,7, FALSE)),0,VLOOKUP(B35,'2025 UPA'!$B$5:H258,7, FALSE))</f>
        <v>0</v>
      </c>
      <c r="K35" s="601" t="s">
        <v>1093</v>
      </c>
      <c r="L35" s="601" t="s">
        <v>1093</v>
      </c>
    </row>
    <row r="36" spans="1:12" s="218" customFormat="1" outlineLevel="1" x14ac:dyDescent="0.25">
      <c r="A36"/>
      <c r="B36" s="255" t="s">
        <v>663</v>
      </c>
      <c r="C36" s="223" t="s">
        <v>664</v>
      </c>
      <c r="D36" s="342" t="s">
        <v>662</v>
      </c>
      <c r="E36" s="186">
        <f>IF(ISERROR(VLOOKUP(B36,'2020 UPA'!$B$5:H272,7, FALSE)),0,VLOOKUP(B36,'2020 UPA'!$B$5:H272,7, FALSE))</f>
        <v>0</v>
      </c>
      <c r="F36" s="186">
        <f>IF(ISERROR(VLOOKUP(B36,'2021 UPA'!$B$5:H259,7, FALSE)),0,VLOOKUP(B36,'2021 UPA'!$B$5:H259,7, FALSE))</f>
        <v>0</v>
      </c>
      <c r="G36" s="186">
        <f>IF(ISERROR(VLOOKUP(B36,'2022 UPA'!$B$5:H259,7, FALSE)),0,VLOOKUP(B36,'2022 UPA'!$B$5:H259,7, FALSE))</f>
        <v>884.67</v>
      </c>
      <c r="H36" s="186">
        <f>IF(ISERROR(VLOOKUP(B36,'2023 UPA'!$B$5:H259,7, FALSE)),0,VLOOKUP(B36,'2023 UPA'!$B$5:H259,7, FALSE))</f>
        <v>1616</v>
      </c>
      <c r="I36" s="186">
        <f>IF(ISERROR(VLOOKUP(B36,'2024 UPA'!$B$5:H259,7, FALSE)),0,VLOOKUP(B36,'2024 UPA'!$B$5:H259,7, FALSE))</f>
        <v>0</v>
      </c>
      <c r="J36" s="186">
        <f>IF(ISERROR(VLOOKUP(B36,'2025 UPA'!$B$5:H259,7, FALSE)),0,VLOOKUP(B36,'2025 UPA'!$B$5:H259,7, FALSE))</f>
        <v>0</v>
      </c>
      <c r="K36" s="601" t="s">
        <v>1093</v>
      </c>
      <c r="L36" s="601" t="s">
        <v>1093</v>
      </c>
    </row>
    <row r="37" spans="1:12" s="218" customFormat="1" outlineLevel="1" x14ac:dyDescent="0.25">
      <c r="A37"/>
      <c r="B37" s="255" t="s">
        <v>9</v>
      </c>
      <c r="C37" s="223" t="s">
        <v>8</v>
      </c>
      <c r="D37" s="342" t="s">
        <v>662</v>
      </c>
      <c r="E37" s="186">
        <f>IF(ISERROR(VLOOKUP(B37,'2020 UPA'!$B$5:H273,7, FALSE)),0,VLOOKUP(B37,'2020 UPA'!$B$5:H273,7, FALSE))</f>
        <v>285.81</v>
      </c>
      <c r="F37" s="186">
        <f>IF(ISERROR(VLOOKUP(B37,'2021 UPA'!$B$5:H260,7, FALSE)),0,VLOOKUP(B37,'2021 UPA'!$B$5:H260,7, FALSE))</f>
        <v>290</v>
      </c>
      <c r="G37" s="186">
        <f>IF(ISERROR(VLOOKUP(B37,'2022 UPA'!$B$5:H260,7, FALSE)),0,VLOOKUP(B37,'2022 UPA'!$B$5:H260,7, FALSE))</f>
        <v>485</v>
      </c>
      <c r="H37" s="186">
        <f>IF(ISERROR(VLOOKUP(B37,'2023 UPA'!$B$5:H260,7, FALSE)),0,VLOOKUP(B37,'2023 UPA'!$B$5:H260,7, FALSE))</f>
        <v>388.2</v>
      </c>
      <c r="I37" s="186">
        <f>IF(ISERROR(VLOOKUP(B37,'2024 UPA'!$B$5:H260,7, FALSE)),0,VLOOKUP(B37,'2024 UPA'!$B$5:H260,7, FALSE))</f>
        <v>307.08999999999997</v>
      </c>
      <c r="J37" s="186">
        <f>IF(ISERROR(VLOOKUP(B37,'2025 UPA'!$B$5:H260,7, FALSE)),0,VLOOKUP(B37,'2025 UPA'!$B$5:H260,7, FALSE))</f>
        <v>0</v>
      </c>
      <c r="K37" s="601" t="s">
        <v>1093</v>
      </c>
      <c r="L37" s="601" t="s">
        <v>1093</v>
      </c>
    </row>
    <row r="38" spans="1:12" s="218" customFormat="1" outlineLevel="1" x14ac:dyDescent="0.25">
      <c r="A38"/>
      <c r="B38" s="255" t="s">
        <v>11</v>
      </c>
      <c r="C38" s="223" t="s">
        <v>10</v>
      </c>
      <c r="D38" s="342" t="s">
        <v>662</v>
      </c>
      <c r="E38" s="186">
        <f>IF(ISERROR(VLOOKUP(B38,'2020 UPA'!$B$5:H274,7, FALSE)),0,VLOOKUP(B38,'2020 UPA'!$B$5:H274,7, FALSE))</f>
        <v>340.87</v>
      </c>
      <c r="F38" s="186">
        <f>IF(ISERROR(VLOOKUP(B38,'2021 UPA'!$B$5:H261,7, FALSE)),0,VLOOKUP(B38,'2021 UPA'!$B$5:H261,7, FALSE))</f>
        <v>325.64999999999998</v>
      </c>
      <c r="G38" s="186">
        <f>IF(ISERROR(VLOOKUP(B38,'2022 UPA'!$B$5:H261,7, FALSE)),0,VLOOKUP(B38,'2022 UPA'!$B$5:H261,7, FALSE))</f>
        <v>401.68</v>
      </c>
      <c r="H38" s="186">
        <f>IF(ISERROR(VLOOKUP(B38,'2023 UPA'!$B$5:H261,7, FALSE)),0,VLOOKUP(B38,'2023 UPA'!$B$5:H261,7, FALSE))</f>
        <v>402.67</v>
      </c>
      <c r="I38" s="186">
        <f>IF(ISERROR(VLOOKUP(B38,'2024 UPA'!$B$5:H261,7, FALSE)),0,VLOOKUP(B38,'2024 UPA'!$B$5:H261,7, FALSE))</f>
        <v>361.06</v>
      </c>
      <c r="J38" s="186">
        <f>IF(ISERROR(VLOOKUP(B38,'2025 UPA'!$B$5:H261,7, FALSE)),0,VLOOKUP(B38,'2025 UPA'!$B$5:H261,7, FALSE))</f>
        <v>600</v>
      </c>
      <c r="K38" s="601" t="s">
        <v>1093</v>
      </c>
      <c r="L38" s="601">
        <v>600</v>
      </c>
    </row>
    <row r="39" spans="1:12" s="218" customFormat="1" outlineLevel="1" x14ac:dyDescent="0.25">
      <c r="A39"/>
      <c r="B39" s="255" t="s">
        <v>13</v>
      </c>
      <c r="C39" s="223" t="s">
        <v>12</v>
      </c>
      <c r="D39" s="342" t="s">
        <v>662</v>
      </c>
      <c r="E39" s="186">
        <f>IF(ISERROR(VLOOKUP(B39,'2020 UPA'!$B$5:H275,7, FALSE)),0,VLOOKUP(B39,'2020 UPA'!$B$5:H275,7, FALSE))</f>
        <v>318.08999999999997</v>
      </c>
      <c r="F39" s="186">
        <f>IF(ISERROR(VLOOKUP(B39,'2021 UPA'!$B$5:H262,7, FALSE)),0,VLOOKUP(B39,'2021 UPA'!$B$5:H262,7, FALSE))</f>
        <v>330.77</v>
      </c>
      <c r="G39" s="186">
        <f>IF(ISERROR(VLOOKUP(B39,'2022 UPA'!$B$5:H262,7, FALSE)),0,VLOOKUP(B39,'2022 UPA'!$B$5:H262,7, FALSE))</f>
        <v>413.23</v>
      </c>
      <c r="H39" s="186">
        <f>IF(ISERROR(VLOOKUP(B39,'2023 UPA'!$B$5:H262,7, FALSE)),0,VLOOKUP(B39,'2023 UPA'!$B$5:H262,7, FALSE))</f>
        <v>439.73</v>
      </c>
      <c r="I39" s="186">
        <f>IF(ISERROR(VLOOKUP(B39,'2024 UPA'!$B$5:H262,7, FALSE)),0,VLOOKUP(B39,'2024 UPA'!$B$5:H262,7, FALSE))</f>
        <v>406.02</v>
      </c>
      <c r="J39" s="186">
        <f>IF(ISERROR(VLOOKUP(B39,'2025 UPA'!$B$5:H262,7, FALSE)),0,VLOOKUP(B39,'2025 UPA'!$B$5:H262,7, FALSE))</f>
        <v>612.17999999999995</v>
      </c>
      <c r="K39" s="601">
        <v>472.35</v>
      </c>
      <c r="L39" s="601">
        <v>612.17999999999995</v>
      </c>
    </row>
    <row r="40" spans="1:12" s="218" customFormat="1" outlineLevel="1" x14ac:dyDescent="0.25">
      <c r="A40"/>
      <c r="B40" s="255" t="s">
        <v>631</v>
      </c>
      <c r="C40" s="223" t="s">
        <v>632</v>
      </c>
      <c r="D40" s="342" t="s">
        <v>662</v>
      </c>
      <c r="E40" s="186">
        <f>IF(ISERROR(VLOOKUP(B40,'2020 UPA'!$B$5:H276,7, FALSE)),0,VLOOKUP(B40,'2020 UPA'!$B$5:H276,7, FALSE))</f>
        <v>346.67</v>
      </c>
      <c r="F40" s="186">
        <f>IF(ISERROR(VLOOKUP(B40,'2021 UPA'!$B$5:H263,7, FALSE)),0,VLOOKUP(B40,'2021 UPA'!$B$5:H263,7, FALSE))</f>
        <v>406.67</v>
      </c>
      <c r="G40" s="186">
        <f>IF(ISERROR(VLOOKUP(B40,'2022 UPA'!$B$5:H263,7, FALSE)),0,VLOOKUP(B40,'2022 UPA'!$B$5:H263,7, FALSE))</f>
        <v>691.22</v>
      </c>
      <c r="H40" s="186">
        <f>IF(ISERROR(VLOOKUP(B40,'2023 UPA'!$B$5:H263,7, FALSE)),0,VLOOKUP(B40,'2023 UPA'!$B$5:H263,7, FALSE))</f>
        <v>513.19000000000005</v>
      </c>
      <c r="I40" s="186">
        <f>IF(ISERROR(VLOOKUP(B40,'2024 UPA'!$B$5:H263,7, FALSE)),0,VLOOKUP(B40,'2024 UPA'!$B$5:H263,7, FALSE))</f>
        <v>610</v>
      </c>
      <c r="J40" s="186">
        <f>IF(ISERROR(VLOOKUP(B40,'2025 UPA'!$B$5:H263,7, FALSE)),0,VLOOKUP(B40,'2025 UPA'!$B$5:H263,7, FALSE))</f>
        <v>0</v>
      </c>
      <c r="K40" s="601" t="s">
        <v>1093</v>
      </c>
      <c r="L40" s="601" t="s">
        <v>1093</v>
      </c>
    </row>
    <row r="41" spans="1:12" s="218" customFormat="1" outlineLevel="1" x14ac:dyDescent="0.25">
      <c r="A41"/>
      <c r="B41" s="255" t="s">
        <v>608</v>
      </c>
      <c r="C41" s="223" t="s">
        <v>665</v>
      </c>
      <c r="D41" s="342" t="s">
        <v>662</v>
      </c>
      <c r="E41" s="186">
        <f>IF(ISERROR(VLOOKUP(B41,'2020 UPA'!$B$5:H277,7, FALSE)),0,VLOOKUP(B41,'2020 UPA'!$B$5:H277,7, FALSE))</f>
        <v>0</v>
      </c>
      <c r="F41" s="186">
        <f>IF(ISERROR(VLOOKUP(B41,'2021 UPA'!$B$5:H264,7, FALSE)),0,VLOOKUP(B41,'2021 UPA'!$B$5:H264,7, FALSE))</f>
        <v>0</v>
      </c>
      <c r="G41" s="186">
        <f>IF(ISERROR(VLOOKUP(B41,'2022 UPA'!$B$5:H264,7, FALSE)),0,VLOOKUP(B41,'2022 UPA'!$B$5:H264,7, FALSE))</f>
        <v>968.57</v>
      </c>
      <c r="H41" s="186">
        <f>IF(ISERROR(VLOOKUP(B41,'2023 UPA'!$B$5:H264,7, FALSE)),0,VLOOKUP(B41,'2023 UPA'!$B$5:H264,7, FALSE))</f>
        <v>0</v>
      </c>
      <c r="I41" s="186">
        <f>IF(ISERROR(VLOOKUP(B41,'2024 UPA'!$B$5:H264,7, FALSE)),0,VLOOKUP(B41,'2024 UPA'!$B$5:H264,7, FALSE))</f>
        <v>691.67</v>
      </c>
      <c r="J41" s="186">
        <f>IF(ISERROR(VLOOKUP(B41,'2025 UPA'!$B$5:H264,7, FALSE)),0,VLOOKUP(B41,'2025 UPA'!$B$5:H264,7, FALSE))</f>
        <v>0</v>
      </c>
      <c r="K41" s="601" t="s">
        <v>1093</v>
      </c>
      <c r="L41" s="601" t="s">
        <v>1093</v>
      </c>
    </row>
    <row r="42" spans="1:12" s="218" customFormat="1" outlineLevel="1" x14ac:dyDescent="0.25">
      <c r="A42"/>
      <c r="B42" s="255" t="s">
        <v>15</v>
      </c>
      <c r="C42" s="223" t="s">
        <v>14</v>
      </c>
      <c r="D42" s="342" t="s">
        <v>662</v>
      </c>
      <c r="E42" s="186">
        <f>IF(ISERROR(VLOOKUP(B42,'2020 UPA'!$B$5:H278,7, FALSE)),0,VLOOKUP(B42,'2020 UPA'!$B$5:H278,7, FALSE))</f>
        <v>430.88</v>
      </c>
      <c r="F42" s="186">
        <f>IF(ISERROR(VLOOKUP(B42,'2021 UPA'!$B$5:H265,7, FALSE)),0,VLOOKUP(B42,'2021 UPA'!$B$5:H265,7, FALSE))</f>
        <v>701.33</v>
      </c>
      <c r="G42" s="186">
        <f>IF(ISERROR(VLOOKUP(B42,'2022 UPA'!$B$5:H265,7, FALSE)),0,VLOOKUP(B42,'2022 UPA'!$B$5:H265,7, FALSE))</f>
        <v>566.54</v>
      </c>
      <c r="H42" s="186">
        <f>IF(ISERROR(VLOOKUP(B42,'2023 UPA'!$B$5:H265,7, FALSE)),0,VLOOKUP(B42,'2023 UPA'!$B$5:H265,7, FALSE))</f>
        <v>590.34</v>
      </c>
      <c r="I42" s="186">
        <f>IF(ISERROR(VLOOKUP(B42,'2024 UPA'!$B$5:H265,7, FALSE)),0,VLOOKUP(B42,'2024 UPA'!$B$5:H265,7, FALSE))</f>
        <v>520.95000000000005</v>
      </c>
      <c r="J42" s="186">
        <f>IF(ISERROR(VLOOKUP(B42,'2025 UPA'!$B$5:H265,7, FALSE)),0,VLOOKUP(B42,'2025 UPA'!$B$5:H265,7, FALSE))</f>
        <v>814.09</v>
      </c>
      <c r="K42" s="601">
        <v>797.1</v>
      </c>
      <c r="L42" s="601">
        <v>814.09</v>
      </c>
    </row>
    <row r="43" spans="1:12" s="218" customFormat="1" outlineLevel="1" x14ac:dyDescent="0.25">
      <c r="A43"/>
      <c r="B43" s="255" t="s">
        <v>91</v>
      </c>
      <c r="C43" s="223" t="s">
        <v>90</v>
      </c>
      <c r="D43" s="342" t="s">
        <v>662</v>
      </c>
      <c r="E43" s="186">
        <f>IF(ISERROR(VLOOKUP(B43,'2020 UPA'!$B$5:H279,7, FALSE)),0,VLOOKUP(B43,'2020 UPA'!$B$5:H279,7, FALSE))</f>
        <v>480.41</v>
      </c>
      <c r="F43" s="186">
        <f>IF(ISERROR(VLOOKUP(B43,'2021 UPA'!$B$5:H266,7, FALSE)),0,VLOOKUP(B43,'2021 UPA'!$B$5:H266,7, FALSE))</f>
        <v>678.2</v>
      </c>
      <c r="G43" s="186">
        <f>IF(ISERROR(VLOOKUP(B43,'2022 UPA'!$B$5:H266,7, FALSE)),0,VLOOKUP(B43,'2022 UPA'!$B$5:H266,7, FALSE))</f>
        <v>755.84</v>
      </c>
      <c r="H43" s="186">
        <f>IF(ISERROR(VLOOKUP(B43,'2023 UPA'!$B$5:H266,7, FALSE)),0,VLOOKUP(B43,'2023 UPA'!$B$5:H266,7, FALSE))</f>
        <v>804.78</v>
      </c>
      <c r="I43" s="186">
        <f>IF(ISERROR(VLOOKUP(B43,'2024 UPA'!$B$5:H266,7, FALSE)),0,VLOOKUP(B43,'2024 UPA'!$B$5:H266,7, FALSE))</f>
        <v>755.2</v>
      </c>
      <c r="J43" s="186">
        <f>IF(ISERROR(VLOOKUP(B43,'2025 UPA'!$B$5:H266,7, FALSE)),0,VLOOKUP(B43,'2025 UPA'!$B$5:H266,7, FALSE))</f>
        <v>0</v>
      </c>
      <c r="K43" s="601" t="s">
        <v>1093</v>
      </c>
      <c r="L43" s="601" t="s">
        <v>1093</v>
      </c>
    </row>
    <row r="44" spans="1:12" s="218" customFormat="1" outlineLevel="1" x14ac:dyDescent="0.25">
      <c r="A44"/>
      <c r="B44" s="255" t="s">
        <v>172</v>
      </c>
      <c r="C44" s="223" t="s">
        <v>666</v>
      </c>
      <c r="D44" s="342" t="s">
        <v>662</v>
      </c>
      <c r="E44" s="186">
        <f>IF(ISERROR(VLOOKUP(B44,'2020 UPA'!$B$5:H280,7, FALSE)),0,VLOOKUP(B44,'2020 UPA'!$B$5:H280,7, FALSE))</f>
        <v>772.39</v>
      </c>
      <c r="F44" s="186">
        <f>IF(ISERROR(VLOOKUP(B44,'2021 UPA'!$B$5:H267,7, FALSE)),0,VLOOKUP(B44,'2021 UPA'!$B$5:H267,7, FALSE))</f>
        <v>890</v>
      </c>
      <c r="G44" s="186">
        <f>IF(ISERROR(VLOOKUP(B44,'2022 UPA'!$B$5:H267,7, FALSE)),0,VLOOKUP(B44,'2022 UPA'!$B$5:H267,7, FALSE))</f>
        <v>742.72</v>
      </c>
      <c r="H44" s="186">
        <f>IF(ISERROR(VLOOKUP(B44,'2023 UPA'!$B$5:H267,7, FALSE)),0,VLOOKUP(B44,'2023 UPA'!$B$5:H267,7, FALSE))</f>
        <v>1066.67</v>
      </c>
      <c r="I44" s="186">
        <f>IF(ISERROR(VLOOKUP(B44,'2024 UPA'!$B$5:H267,7, FALSE)),0,VLOOKUP(B44,'2024 UPA'!$B$5:H267,7, FALSE))</f>
        <v>951.1</v>
      </c>
      <c r="J44" s="186">
        <f>IF(ISERROR(VLOOKUP(B44,'2025 UPA'!$B$5:H267,7, FALSE)),0,VLOOKUP(B44,'2025 UPA'!$B$5:H267,7, FALSE))</f>
        <v>0</v>
      </c>
      <c r="K44" s="601" t="s">
        <v>1093</v>
      </c>
      <c r="L44" s="601" t="s">
        <v>1093</v>
      </c>
    </row>
    <row r="45" spans="1:12" s="218" customFormat="1" outlineLevel="1" x14ac:dyDescent="0.25">
      <c r="A45"/>
      <c r="B45" s="255" t="s">
        <v>173</v>
      </c>
      <c r="C45" s="223" t="s">
        <v>667</v>
      </c>
      <c r="D45" s="342" t="s">
        <v>662</v>
      </c>
      <c r="E45" s="186">
        <f>IF(ISERROR(VLOOKUP(B45,'2020 UPA'!$B$5:H281,7, FALSE)),0,VLOOKUP(B45,'2020 UPA'!$B$5:H281,7, FALSE))</f>
        <v>1101.8499999999999</v>
      </c>
      <c r="F45" s="186">
        <f>IF(ISERROR(VLOOKUP(B45,'2021 UPA'!$B$5:H268,7, FALSE)),0,VLOOKUP(B45,'2021 UPA'!$B$5:H268,7, FALSE))</f>
        <v>1214.6199999999999</v>
      </c>
      <c r="G45" s="186">
        <f>IF(ISERROR(VLOOKUP(B45,'2022 UPA'!$B$5:H268,7, FALSE)),0,VLOOKUP(B45,'2022 UPA'!$B$5:H268,7, FALSE))</f>
        <v>1303.79</v>
      </c>
      <c r="H45" s="186">
        <f>IF(ISERROR(VLOOKUP(B45,'2023 UPA'!$B$5:H268,7, FALSE)),0,VLOOKUP(B45,'2023 UPA'!$B$5:H268,7, FALSE))</f>
        <v>1146.1300000000001</v>
      </c>
      <c r="I45" s="186">
        <f>IF(ISERROR(VLOOKUP(B45,'2024 UPA'!$B$5:H268,7, FALSE)),0,VLOOKUP(B45,'2024 UPA'!$B$5:H268,7, FALSE))</f>
        <v>993.31</v>
      </c>
      <c r="J45" s="186">
        <f>IF(ISERROR(VLOOKUP(B45,'2025 UPA'!$B$5:H268,7, FALSE)),0,VLOOKUP(B45,'2025 UPA'!$B$5:H268,7, FALSE))</f>
        <v>0</v>
      </c>
      <c r="K45" s="601" t="s">
        <v>1093</v>
      </c>
      <c r="L45" s="601" t="s">
        <v>1093</v>
      </c>
    </row>
    <row r="46" spans="1:12" s="218" customFormat="1" outlineLevel="1" x14ac:dyDescent="0.25">
      <c r="A46"/>
      <c r="B46" s="255" t="s">
        <v>174</v>
      </c>
      <c r="C46" s="223" t="s">
        <v>668</v>
      </c>
      <c r="D46" s="342" t="s">
        <v>662</v>
      </c>
      <c r="E46" s="186">
        <f>IF(ISERROR(VLOOKUP(B46,'2020 UPA'!$B$5:H282,7, FALSE)),0,VLOOKUP(B46,'2020 UPA'!$B$5:H282,7, FALSE))</f>
        <v>0</v>
      </c>
      <c r="F46" s="186">
        <f>IF(ISERROR(VLOOKUP(B46,'2021 UPA'!$B$5:H269,7, FALSE)),0,VLOOKUP(B46,'2021 UPA'!$B$5:H269,7, FALSE))</f>
        <v>1933.33</v>
      </c>
      <c r="G46" s="186">
        <f>IF(ISERROR(VLOOKUP(B46,'2022 UPA'!$B$5:H269,7, FALSE)),0,VLOOKUP(B46,'2022 UPA'!$B$5:H269,7, FALSE))</f>
        <v>1318.12</v>
      </c>
      <c r="H46" s="186">
        <f>IF(ISERROR(VLOOKUP(B46,'2023 UPA'!$B$5:H269,7, FALSE)),0,VLOOKUP(B46,'2023 UPA'!$B$5:H269,7, FALSE))</f>
        <v>0</v>
      </c>
      <c r="I46" s="186">
        <f>IF(ISERROR(VLOOKUP(B46,'2024 UPA'!$B$5:H269,7, FALSE)),0,VLOOKUP(B46,'2024 UPA'!$B$5:H269,7, FALSE))</f>
        <v>0</v>
      </c>
      <c r="J46" s="186">
        <f>IF(ISERROR(VLOOKUP(B46,'2025 UPA'!$B$5:H269,7, FALSE)),0,VLOOKUP(B46,'2025 UPA'!$B$5:H269,7, FALSE))</f>
        <v>0</v>
      </c>
      <c r="K46" s="601" t="s">
        <v>1093</v>
      </c>
      <c r="L46" s="601" t="s">
        <v>1093</v>
      </c>
    </row>
    <row r="47" spans="1:12" s="218" customFormat="1" outlineLevel="1" x14ac:dyDescent="0.25">
      <c r="A47"/>
      <c r="B47" s="255" t="s">
        <v>175</v>
      </c>
      <c r="C47" s="223" t="s">
        <v>176</v>
      </c>
      <c r="D47" s="342" t="s">
        <v>662</v>
      </c>
      <c r="E47" s="186">
        <f>IF(ISERROR(VLOOKUP(B47,'2020 UPA'!$B$5:H283,7, FALSE)),0,VLOOKUP(B47,'2020 UPA'!$B$5:H283,7, FALSE))</f>
        <v>0</v>
      </c>
      <c r="F47" s="186">
        <f>IF(ISERROR(VLOOKUP(B47,'2021 UPA'!$B$5:H270,7, FALSE)),0,VLOOKUP(B47,'2021 UPA'!$B$5:H270,7, FALSE))</f>
        <v>0</v>
      </c>
      <c r="G47" s="186">
        <f>IF(ISERROR(VLOOKUP(B47,'2022 UPA'!$B$5:H270,7, FALSE)),0,VLOOKUP(B47,'2022 UPA'!$B$5:H270,7, FALSE))</f>
        <v>0</v>
      </c>
      <c r="H47" s="186">
        <f>IF(ISERROR(VLOOKUP(B47,'2023 UPA'!$B$5:H270,7, FALSE)),0,VLOOKUP(B47,'2023 UPA'!$B$5:H270,7, FALSE))</f>
        <v>0</v>
      </c>
      <c r="I47" s="186">
        <f>IF(ISERROR(VLOOKUP(B47,'2024 UPA'!$B$5:H270,7, FALSE)),0,VLOOKUP(B47,'2024 UPA'!$B$5:H270,7, FALSE))</f>
        <v>0</v>
      </c>
      <c r="J47" s="186">
        <f>IF(ISERROR(VLOOKUP(B47,'2025 UPA'!$B$5:H270,7, FALSE)),0,VLOOKUP(B47,'2025 UPA'!$B$5:H270,7, FALSE))</f>
        <v>0</v>
      </c>
      <c r="K47" s="601" t="s">
        <v>1093</v>
      </c>
      <c r="L47" s="601" t="s">
        <v>1093</v>
      </c>
    </row>
    <row r="48" spans="1:12" s="218" customFormat="1" outlineLevel="1" x14ac:dyDescent="0.25">
      <c r="A48"/>
      <c r="B48" s="255" t="s">
        <v>646</v>
      </c>
      <c r="C48" s="223" t="s">
        <v>647</v>
      </c>
      <c r="D48" s="342" t="s">
        <v>662</v>
      </c>
      <c r="E48" s="186">
        <f>IF(ISERROR(VLOOKUP(B48,'2020 UPA'!$B$5:H284,7, FALSE)),0,VLOOKUP(B48,'2020 UPA'!$B$5:H284,7, FALSE))</f>
        <v>528.33000000000004</v>
      </c>
      <c r="F48" s="186">
        <f>IF(ISERROR(VLOOKUP(B48,'2021 UPA'!$B$5:H271,7, FALSE)),0,VLOOKUP(B48,'2021 UPA'!$B$5:H271,7, FALSE))</f>
        <v>0</v>
      </c>
      <c r="G48" s="186">
        <f>IF(ISERROR(VLOOKUP(B48,'2022 UPA'!$B$5:H271,7, FALSE)),0,VLOOKUP(B48,'2022 UPA'!$B$5:H271,7, FALSE))</f>
        <v>0</v>
      </c>
      <c r="H48" s="186">
        <f>IF(ISERROR(VLOOKUP(B48,'2023 UPA'!$B$5:H271,7, FALSE)),0,VLOOKUP(B48,'2023 UPA'!$B$5:H271,7, FALSE))</f>
        <v>0</v>
      </c>
      <c r="I48" s="186">
        <f>IF(ISERROR(VLOOKUP(B48,'2024 UPA'!$B$5:H271,7, FALSE)),0,VLOOKUP(B48,'2024 UPA'!$B$5:H271,7, FALSE))</f>
        <v>0</v>
      </c>
      <c r="J48" s="186">
        <f>IF(ISERROR(VLOOKUP(B48,'2025 UPA'!$B$5:H271,7, FALSE)),0,VLOOKUP(B48,'2025 UPA'!$B$5:H271,7, FALSE))</f>
        <v>0</v>
      </c>
      <c r="K48" s="601" t="s">
        <v>1093</v>
      </c>
      <c r="L48" s="601" t="s">
        <v>1093</v>
      </c>
    </row>
    <row r="49" spans="1:12" s="218" customFormat="1" outlineLevel="1" x14ac:dyDescent="0.25">
      <c r="A49"/>
      <c r="B49" s="255" t="s">
        <v>669</v>
      </c>
      <c r="C49" s="223" t="s">
        <v>670</v>
      </c>
      <c r="D49" s="342" t="s">
        <v>662</v>
      </c>
      <c r="E49" s="186">
        <f>IF(ISERROR(VLOOKUP(B49,'2020 UPA'!$B$5:H285,7, FALSE)),0,VLOOKUP(B49,'2020 UPA'!$B$5:H285,7, FALSE))</f>
        <v>1123.33</v>
      </c>
      <c r="F49" s="186">
        <f>IF(ISERROR(VLOOKUP(B49,'2021 UPA'!$B$5:H272,7, FALSE)),0,VLOOKUP(B49,'2021 UPA'!$B$5:H272,7, FALSE))</f>
        <v>0</v>
      </c>
      <c r="G49" s="186">
        <f>IF(ISERROR(VLOOKUP(B49,'2022 UPA'!$B$5:H272,7, FALSE)),0,VLOOKUP(B49,'2022 UPA'!$B$5:H272,7, FALSE))</f>
        <v>0</v>
      </c>
      <c r="H49" s="186">
        <f>IF(ISERROR(VLOOKUP(B49,'2023 UPA'!$B$5:H272,7, FALSE)),0,VLOOKUP(B49,'2023 UPA'!$B$5:H272,7, FALSE))</f>
        <v>0</v>
      </c>
      <c r="I49" s="186">
        <f>IF(ISERROR(VLOOKUP(B49,'2024 UPA'!$B$5:H272,7, FALSE)),0,VLOOKUP(B49,'2024 UPA'!$B$5:H272,7, FALSE))</f>
        <v>0</v>
      </c>
      <c r="J49" s="186">
        <f>IF(ISERROR(VLOOKUP(B49,'2025 UPA'!$B$5:H272,7, FALSE)),0,VLOOKUP(B49,'2025 UPA'!$B$5:H272,7, FALSE))</f>
        <v>0</v>
      </c>
      <c r="K49" s="601" t="s">
        <v>1093</v>
      </c>
      <c r="L49" s="601" t="s">
        <v>1093</v>
      </c>
    </row>
    <row r="50" spans="1:12" s="218" customFormat="1" outlineLevel="1" x14ac:dyDescent="0.25">
      <c r="A50"/>
      <c r="B50" s="255" t="s">
        <v>179</v>
      </c>
      <c r="C50" s="223" t="s">
        <v>671</v>
      </c>
      <c r="D50" s="342" t="s">
        <v>662</v>
      </c>
      <c r="E50" s="186">
        <f>IF(ISERROR(VLOOKUP(B50,'2020 UPA'!$B$5:H286,7, FALSE)),0,VLOOKUP(B50,'2020 UPA'!$B$5:H286,7, FALSE))</f>
        <v>1296.8499999999999</v>
      </c>
      <c r="F50" s="186">
        <f>IF(ISERROR(VLOOKUP(B50,'2021 UPA'!$B$5:H273,7, FALSE)),0,VLOOKUP(B50,'2021 UPA'!$B$5:H273,7, FALSE))</f>
        <v>1404.58</v>
      </c>
      <c r="G50" s="186">
        <f>IF(ISERROR(VLOOKUP(B50,'2022 UPA'!$B$5:H273,7, FALSE)),0,VLOOKUP(B50,'2022 UPA'!$B$5:H273,7, FALSE))</f>
        <v>1583.57</v>
      </c>
      <c r="H50" s="186">
        <f>IF(ISERROR(VLOOKUP(B50,'2023 UPA'!$B$5:H273,7, FALSE)),0,VLOOKUP(B50,'2023 UPA'!$B$5:H273,7, FALSE))</f>
        <v>1878.1</v>
      </c>
      <c r="I50" s="186">
        <f>IF(ISERROR(VLOOKUP(B50,'2024 UPA'!$B$5:H273,7, FALSE)),0,VLOOKUP(B50,'2024 UPA'!$B$5:H273,7, FALSE))</f>
        <v>1772.09</v>
      </c>
      <c r="J50" s="186">
        <f>IF(ISERROR(VLOOKUP(B50,'2025 UPA'!$B$5:H273,7, FALSE)),0,VLOOKUP(B50,'2025 UPA'!$B$5:H273,7, FALSE))</f>
        <v>0</v>
      </c>
      <c r="K50" s="601" t="s">
        <v>1093</v>
      </c>
      <c r="L50" s="601" t="s">
        <v>1093</v>
      </c>
    </row>
    <row r="51" spans="1:12" s="218" customFormat="1" outlineLevel="1" x14ac:dyDescent="0.25">
      <c r="A51"/>
      <c r="B51" s="255" t="s">
        <v>92</v>
      </c>
      <c r="C51" s="223" t="s">
        <v>672</v>
      </c>
      <c r="D51" s="342" t="s">
        <v>662</v>
      </c>
      <c r="E51" s="186">
        <f>IF(ISERROR(VLOOKUP(B51,'2020 UPA'!$B$5:H287,7, FALSE)),0,VLOOKUP(B51,'2020 UPA'!$B$5:H287,7, FALSE))</f>
        <v>1652.04</v>
      </c>
      <c r="F51" s="186">
        <f>IF(ISERROR(VLOOKUP(B51,'2021 UPA'!$B$5:H274,7, FALSE)),0,VLOOKUP(B51,'2021 UPA'!$B$5:H274,7, FALSE))</f>
        <v>1018.78</v>
      </c>
      <c r="G51" s="186">
        <f>IF(ISERROR(VLOOKUP(B51,'2022 UPA'!$B$5:H274,7, FALSE)),0,VLOOKUP(B51,'2022 UPA'!$B$5:H274,7, FALSE))</f>
        <v>1652.72</v>
      </c>
      <c r="H51" s="186">
        <f>IF(ISERROR(VLOOKUP(B51,'2023 UPA'!$B$5:H274,7, FALSE)),0,VLOOKUP(B51,'2023 UPA'!$B$5:H274,7, FALSE))</f>
        <v>1732.24</v>
      </c>
      <c r="I51" s="186">
        <f>IF(ISERROR(VLOOKUP(B51,'2024 UPA'!$B$5:H274,7, FALSE)),0,VLOOKUP(B51,'2024 UPA'!$B$5:H274,7, FALSE))</f>
        <v>1694</v>
      </c>
      <c r="J51" s="186">
        <f>IF(ISERROR(VLOOKUP(B51,'2025 UPA'!$B$5:H274,7, FALSE)),0,VLOOKUP(B51,'2025 UPA'!$B$5:H274,7, FALSE))</f>
        <v>0</v>
      </c>
      <c r="K51" s="601" t="s">
        <v>1093</v>
      </c>
      <c r="L51" s="601" t="s">
        <v>1093</v>
      </c>
    </row>
    <row r="52" spans="1:12" s="218" customFormat="1" outlineLevel="1" x14ac:dyDescent="0.25">
      <c r="A52"/>
      <c r="B52" s="255" t="s">
        <v>181</v>
      </c>
      <c r="C52" s="223" t="s">
        <v>673</v>
      </c>
      <c r="D52" s="342" t="s">
        <v>662</v>
      </c>
      <c r="E52" s="186">
        <f>IF(ISERROR(VLOOKUP(B52,'2020 UPA'!$B$5:H288,7, FALSE)),0,VLOOKUP(B52,'2020 UPA'!$B$5:H288,7, FALSE))</f>
        <v>1337.34</v>
      </c>
      <c r="F52" s="186">
        <f>IF(ISERROR(VLOOKUP(B52,'2021 UPA'!$B$5:H275,7, FALSE)),0,VLOOKUP(B52,'2021 UPA'!$B$5:H275,7, FALSE))</f>
        <v>1645.58</v>
      </c>
      <c r="G52" s="186">
        <f>IF(ISERROR(VLOOKUP(B52,'2022 UPA'!$B$5:H275,7, FALSE)),0,VLOOKUP(B52,'2022 UPA'!$B$5:H275,7, FALSE))</f>
        <v>1948.87</v>
      </c>
      <c r="H52" s="186">
        <f>IF(ISERROR(VLOOKUP(B52,'2023 UPA'!$B$5:H275,7, FALSE)),0,VLOOKUP(B52,'2023 UPA'!$B$5:H275,7, FALSE))</f>
        <v>2086.02</v>
      </c>
      <c r="I52" s="186">
        <f>IF(ISERROR(VLOOKUP(B52,'2024 UPA'!$B$5:H275,7, FALSE)),0,VLOOKUP(B52,'2024 UPA'!$B$5:H275,7, FALSE))</f>
        <v>1960.06</v>
      </c>
      <c r="J52" s="186">
        <f>IF(ISERROR(VLOOKUP(B52,'2025 UPA'!$B$5:H275,7, FALSE)),0,VLOOKUP(B52,'2025 UPA'!$B$5:H275,7, FALSE))</f>
        <v>0</v>
      </c>
      <c r="K52" s="601" t="s">
        <v>1093</v>
      </c>
      <c r="L52" s="601" t="s">
        <v>1093</v>
      </c>
    </row>
    <row r="53" spans="1:12" s="218" customFormat="1" outlineLevel="1" x14ac:dyDescent="0.25">
      <c r="A53"/>
      <c r="B53" s="255" t="s">
        <v>183</v>
      </c>
      <c r="C53" s="223" t="s">
        <v>184</v>
      </c>
      <c r="D53" s="342" t="s">
        <v>657</v>
      </c>
      <c r="E53" s="186">
        <f>IF(ISERROR(VLOOKUP(B53,'2020 UPA'!$B$5:H289,7, FALSE)),0,VLOOKUP(B53,'2020 UPA'!$B$5:H289,7, FALSE))</f>
        <v>569.6</v>
      </c>
      <c r="F53" s="186">
        <f>IF(ISERROR(VLOOKUP(B53,'2021 UPA'!$B$5:H276,7, FALSE)),0,VLOOKUP(B53,'2021 UPA'!$B$5:H276,7, FALSE))</f>
        <v>507.47</v>
      </c>
      <c r="G53" s="186">
        <f>IF(ISERROR(VLOOKUP(B53,'2022 UPA'!$B$5:H276,7, FALSE)),0,VLOOKUP(B53,'2022 UPA'!$B$5:H276,7, FALSE))</f>
        <v>584.84</v>
      </c>
      <c r="H53" s="186">
        <f>IF(ISERROR(VLOOKUP(B53,'2023 UPA'!$B$5:H276,7, FALSE)),0,VLOOKUP(B53,'2023 UPA'!$B$5:H276,7, FALSE))</f>
        <v>639.51</v>
      </c>
      <c r="I53" s="186">
        <f>IF(ISERROR(VLOOKUP(B53,'2024 UPA'!$B$5:H276,7, FALSE)),0,VLOOKUP(B53,'2024 UPA'!$B$5:H276,7, FALSE))</f>
        <v>758.96</v>
      </c>
      <c r="J53" s="186">
        <f>IF(ISERROR(VLOOKUP(B53,'2025 UPA'!$B$5:H276,7, FALSE)),0,VLOOKUP(B53,'2025 UPA'!$B$5:H276,7, FALSE))</f>
        <v>596.64</v>
      </c>
      <c r="K53" s="601">
        <v>582.66999999999996</v>
      </c>
      <c r="L53" s="601">
        <v>596.64</v>
      </c>
    </row>
    <row r="54" spans="1:12" s="218" customFormat="1" outlineLevel="1" x14ac:dyDescent="0.25">
      <c r="A54"/>
      <c r="B54" s="255" t="s">
        <v>185</v>
      </c>
      <c r="C54" s="223" t="s">
        <v>674</v>
      </c>
      <c r="D54" s="342" t="s">
        <v>657</v>
      </c>
      <c r="E54" s="186">
        <f>IF(ISERROR(VLOOKUP(B54,'2020 UPA'!$B$5:H290,7, FALSE)),0,VLOOKUP(B54,'2020 UPA'!$B$5:H290,7, FALSE))</f>
        <v>617.41</v>
      </c>
      <c r="F54" s="186">
        <f>IF(ISERROR(VLOOKUP(B54,'2021 UPA'!$B$5:H277,7, FALSE)),0,VLOOKUP(B54,'2021 UPA'!$B$5:H277,7, FALSE))</f>
        <v>603.33000000000004</v>
      </c>
      <c r="G54" s="186">
        <f>IF(ISERROR(VLOOKUP(B54,'2022 UPA'!$B$5:H277,7, FALSE)),0,VLOOKUP(B54,'2022 UPA'!$B$5:H277,7, FALSE))</f>
        <v>858.98</v>
      </c>
      <c r="H54" s="186">
        <f>IF(ISERROR(VLOOKUP(B54,'2023 UPA'!$B$5:H277,7, FALSE)),0,VLOOKUP(B54,'2023 UPA'!$B$5:H277,7, FALSE))</f>
        <v>867.03</v>
      </c>
      <c r="I54" s="186">
        <f>IF(ISERROR(VLOOKUP(B54,'2024 UPA'!$B$5:H277,7, FALSE)),0,VLOOKUP(B54,'2024 UPA'!$B$5:H277,7, FALSE))</f>
        <v>884.87</v>
      </c>
      <c r="J54" s="186">
        <f>IF(ISERROR(VLOOKUP(B54,'2025 UPA'!$B$5:H277,7, FALSE)),0,VLOOKUP(B54,'2025 UPA'!$B$5:H277,7, FALSE))</f>
        <v>0</v>
      </c>
      <c r="K54" s="601" t="s">
        <v>1093</v>
      </c>
      <c r="L54" s="601" t="s">
        <v>1093</v>
      </c>
    </row>
    <row r="55" spans="1:12" s="218" customFormat="1" outlineLevel="1" x14ac:dyDescent="0.25">
      <c r="A55"/>
      <c r="B55" s="255" t="s">
        <v>675</v>
      </c>
      <c r="C55" s="223" t="s">
        <v>676</v>
      </c>
      <c r="D55" s="342" t="s">
        <v>657</v>
      </c>
      <c r="E55" s="186">
        <f>IF(ISERROR(VLOOKUP(B55,'2020 UPA'!$B$5:H291,7, FALSE)),0,VLOOKUP(B55,'2020 UPA'!$B$5:H291,7, FALSE))</f>
        <v>634.39</v>
      </c>
      <c r="F55" s="186">
        <f>IF(ISERROR(VLOOKUP(B55,'2021 UPA'!$B$5:H278,7, FALSE)),0,VLOOKUP(B55,'2021 UPA'!$B$5:H278,7, FALSE))</f>
        <v>687.28</v>
      </c>
      <c r="G55" s="186">
        <f>IF(ISERROR(VLOOKUP(B55,'2022 UPA'!$B$5:H278,7, FALSE)),0,VLOOKUP(B55,'2022 UPA'!$B$5:H278,7, FALSE))</f>
        <v>684.71</v>
      </c>
      <c r="H55" s="186">
        <f>IF(ISERROR(VLOOKUP(B55,'2023 UPA'!$B$5:H278,7, FALSE)),0,VLOOKUP(B55,'2023 UPA'!$B$5:H278,7, FALSE))</f>
        <v>672.57</v>
      </c>
      <c r="I55" s="186">
        <f>IF(ISERROR(VLOOKUP(B55,'2024 UPA'!$B$5:H278,7, FALSE)),0,VLOOKUP(B55,'2024 UPA'!$B$5:H278,7, FALSE))</f>
        <v>682.08</v>
      </c>
      <c r="J55" s="186">
        <f>IF(ISERROR(VLOOKUP(B55,'2025 UPA'!$B$5:H278,7, FALSE)),0,VLOOKUP(B55,'2025 UPA'!$B$5:H278,7, FALSE))</f>
        <v>0</v>
      </c>
      <c r="K55" s="601" t="s">
        <v>1093</v>
      </c>
      <c r="L55" s="601" t="s">
        <v>1093</v>
      </c>
    </row>
    <row r="56" spans="1:12" s="218" customFormat="1" outlineLevel="1" x14ac:dyDescent="0.25">
      <c r="A56"/>
      <c r="B56" s="255" t="s">
        <v>20</v>
      </c>
      <c r="C56" s="223" t="s">
        <v>677</v>
      </c>
      <c r="D56" s="342" t="s">
        <v>657</v>
      </c>
      <c r="E56" s="186">
        <f>IF(ISERROR(VLOOKUP(B56,'2020 UPA'!$B$5:H292,7, FALSE)),0,VLOOKUP(B56,'2020 UPA'!$B$5:H292,7, FALSE))</f>
        <v>254.68</v>
      </c>
      <c r="F56" s="186">
        <f>IF(ISERROR(VLOOKUP(B56,'2021 UPA'!$B$5:H279,7, FALSE)),0,VLOOKUP(B56,'2021 UPA'!$B$5:H279,7, FALSE))</f>
        <v>169.03</v>
      </c>
      <c r="G56" s="186">
        <f>IF(ISERROR(VLOOKUP(B56,'2022 UPA'!$B$5:H279,7, FALSE)),0,VLOOKUP(B56,'2022 UPA'!$B$5:H279,7, FALSE))</f>
        <v>183.33</v>
      </c>
      <c r="H56" s="186">
        <f>IF(ISERROR(VLOOKUP(B56,'2023 UPA'!$B$5:H279,7, FALSE)),0,VLOOKUP(B56,'2023 UPA'!$B$5:H279,7, FALSE))</f>
        <v>304.07</v>
      </c>
      <c r="I56" s="186">
        <f>IF(ISERROR(VLOOKUP(B56,'2024 UPA'!$B$5:H279,7, FALSE)),0,VLOOKUP(B56,'2024 UPA'!$B$5:H279,7, FALSE))</f>
        <v>473.39</v>
      </c>
      <c r="J56" s="186">
        <f>IF(ISERROR(VLOOKUP(B56,'2025 UPA'!$B$5:H279,7, FALSE)),0,VLOOKUP(B56,'2025 UPA'!$B$5:H279,7, FALSE))</f>
        <v>398.33</v>
      </c>
      <c r="K56" s="601" t="s">
        <v>1093</v>
      </c>
      <c r="L56" s="601">
        <v>398.33</v>
      </c>
    </row>
    <row r="57" spans="1:12" s="218" customFormat="1" outlineLevel="1" x14ac:dyDescent="0.25">
      <c r="A57"/>
      <c r="B57" s="255" t="s">
        <v>117</v>
      </c>
      <c r="C57" s="223" t="s">
        <v>116</v>
      </c>
      <c r="D57" s="342" t="s">
        <v>657</v>
      </c>
      <c r="E57" s="186">
        <f>IF(ISERROR(VLOOKUP(B57,'2020 UPA'!$B$5:H293,7, FALSE)),0,VLOOKUP(B57,'2020 UPA'!$B$5:H293,7, FALSE))</f>
        <v>62.71</v>
      </c>
      <c r="F57" s="186">
        <f>IF(ISERROR(VLOOKUP(B57,'2021 UPA'!$B$5:H280,7, FALSE)),0,VLOOKUP(B57,'2021 UPA'!$B$5:H280,7, FALSE))</f>
        <v>89.52</v>
      </c>
      <c r="G57" s="186">
        <f>IF(ISERROR(VLOOKUP(B57,'2022 UPA'!$B$5:H280,7, FALSE)),0,VLOOKUP(B57,'2022 UPA'!$B$5:H280,7, FALSE))</f>
        <v>114.14</v>
      </c>
      <c r="H57" s="186">
        <f>IF(ISERROR(VLOOKUP(B57,'2023 UPA'!$B$5:H280,7, FALSE)),0,VLOOKUP(B57,'2023 UPA'!$B$5:H280,7, FALSE))</f>
        <v>94.98</v>
      </c>
      <c r="I57" s="186">
        <f>IF(ISERROR(VLOOKUP(B57,'2024 UPA'!$B$5:H280,7, FALSE)),0,VLOOKUP(B57,'2024 UPA'!$B$5:H280,7, FALSE))</f>
        <v>162.06</v>
      </c>
      <c r="J57" s="186">
        <f>IF(ISERROR(VLOOKUP(B57,'2025 UPA'!$B$5:H280,7, FALSE)),0,VLOOKUP(B57,'2025 UPA'!$B$5:H280,7, FALSE))</f>
        <v>0</v>
      </c>
      <c r="K57" s="601" t="s">
        <v>1093</v>
      </c>
      <c r="L57" s="601" t="s">
        <v>1093</v>
      </c>
    </row>
    <row r="58" spans="1:12" s="218" customFormat="1" ht="14.25" customHeight="1" outlineLevel="1" x14ac:dyDescent="0.25">
      <c r="A58"/>
      <c r="B58" s="255" t="s">
        <v>113</v>
      </c>
      <c r="C58" s="223" t="s">
        <v>678</v>
      </c>
      <c r="D58" s="342" t="s">
        <v>662</v>
      </c>
      <c r="E58" s="186">
        <f>IF(ISERROR(VLOOKUP(B58,'2020 UPA'!$B$5:H294,7, FALSE)),0,VLOOKUP(B58,'2020 UPA'!$B$5:H294,7, FALSE))</f>
        <v>195.59</v>
      </c>
      <c r="F58" s="186">
        <f>IF(ISERROR(VLOOKUP(B58,'2021 UPA'!$B$5:H281,7, FALSE)),0,VLOOKUP(B58,'2021 UPA'!$B$5:H281,7, FALSE))</f>
        <v>162.81</v>
      </c>
      <c r="G58" s="186">
        <f>IF(ISERROR(VLOOKUP(B58,'2022 UPA'!$B$5:H281,7, FALSE)),0,VLOOKUP(B58,'2022 UPA'!$B$5:H281,7, FALSE))</f>
        <v>135.58000000000001</v>
      </c>
      <c r="H58" s="186">
        <f>IF(ISERROR(VLOOKUP(B58,'2023 UPA'!$B$5:H281,7, FALSE)),0,VLOOKUP(B58,'2023 UPA'!$B$5:H281,7, FALSE))</f>
        <v>104.16</v>
      </c>
      <c r="I58" s="186">
        <f>IF(ISERROR(VLOOKUP(B58,'2024 UPA'!$B$5:H281,7, FALSE)),0,VLOOKUP(B58,'2024 UPA'!$B$5:H281,7, FALSE))</f>
        <v>95.82</v>
      </c>
      <c r="J58" s="186">
        <f>IF(ISERROR(VLOOKUP(B58,'2025 UPA'!$B$5:H281,7, FALSE)),0,VLOOKUP(B58,'2025 UPA'!$B$5:H281,7, FALSE))</f>
        <v>0</v>
      </c>
      <c r="K58" s="601" t="s">
        <v>1093</v>
      </c>
      <c r="L58" s="601" t="s">
        <v>1093</v>
      </c>
    </row>
    <row r="59" spans="1:12" s="218" customFormat="1" outlineLevel="1" x14ac:dyDescent="0.25">
      <c r="A59"/>
      <c r="B59" s="255" t="s">
        <v>115</v>
      </c>
      <c r="C59" s="223" t="s">
        <v>114</v>
      </c>
      <c r="D59" s="342" t="s">
        <v>662</v>
      </c>
      <c r="E59" s="186">
        <f>IF(ISERROR(VLOOKUP(B59,'2020 UPA'!$B$5:H295,7, FALSE)),0,VLOOKUP(B59,'2020 UPA'!$B$5:H295,7, FALSE))</f>
        <v>209.09</v>
      </c>
      <c r="F59" s="186">
        <f>IF(ISERROR(VLOOKUP(B59,'2021 UPA'!$B$5:H282,7, FALSE)),0,VLOOKUP(B59,'2021 UPA'!$B$5:H282,7, FALSE))</f>
        <v>0</v>
      </c>
      <c r="G59" s="186">
        <f>IF(ISERROR(VLOOKUP(B59,'2022 UPA'!$B$5:H282,7, FALSE)),0,VLOOKUP(B59,'2022 UPA'!$B$5:H282,7, FALSE))</f>
        <v>0</v>
      </c>
      <c r="H59" s="186">
        <f>IF(ISERROR(VLOOKUP(B59,'2023 UPA'!$B$5:H282,7, FALSE)),0,VLOOKUP(B59,'2023 UPA'!$B$5:H282,7, FALSE))</f>
        <v>263.64999999999998</v>
      </c>
      <c r="I59" s="186">
        <f>IF(ISERROR(VLOOKUP(B59,'2024 UPA'!$B$5:H282,7, FALSE)),0,VLOOKUP(B59,'2024 UPA'!$B$5:H282,7, FALSE))</f>
        <v>0</v>
      </c>
      <c r="J59" s="186">
        <f>IF(ISERROR(VLOOKUP(B59,'2025 UPA'!$B$5:H282,7, FALSE)),0,VLOOKUP(B59,'2025 UPA'!$B$5:H282,7, FALSE))</f>
        <v>0</v>
      </c>
      <c r="K59" s="601" t="s">
        <v>1093</v>
      </c>
      <c r="L59" s="601" t="s">
        <v>1093</v>
      </c>
    </row>
    <row r="60" spans="1:12" s="218" customFormat="1" outlineLevel="1" x14ac:dyDescent="0.25">
      <c r="A60"/>
      <c r="B60" s="255" t="s">
        <v>186</v>
      </c>
      <c r="C60" s="223" t="s">
        <v>187</v>
      </c>
      <c r="D60" s="342" t="s">
        <v>605</v>
      </c>
      <c r="E60" s="186">
        <f>IF(ISERROR(VLOOKUP(B60,'2020 UPA'!$B$5:H296,7, FALSE)),0,VLOOKUP(B60,'2020 UPA'!$B$5:H296,7, FALSE))</f>
        <v>0</v>
      </c>
      <c r="F60" s="186">
        <f>IF(ISERROR(VLOOKUP(B60,'2021 UPA'!$B$5:H283,7, FALSE)),0,VLOOKUP(B60,'2021 UPA'!$B$5:H283,7, FALSE))</f>
        <v>20884.57</v>
      </c>
      <c r="G60" s="186">
        <f>IF(ISERROR(VLOOKUP(B60,'2022 UPA'!$B$5:H283,7, FALSE)),0,VLOOKUP(B60,'2022 UPA'!$B$5:H283,7, FALSE))</f>
        <v>7129.48</v>
      </c>
      <c r="H60" s="186">
        <f>IF(ISERROR(VLOOKUP(B60,'2023 UPA'!$B$5:H283,7, FALSE)),0,VLOOKUP(B60,'2023 UPA'!$B$5:H283,7, FALSE))</f>
        <v>0</v>
      </c>
      <c r="I60" s="186">
        <f>IF(ISERROR(VLOOKUP(B60,'2024 UPA'!$B$5:H283,7, FALSE)),0,VLOOKUP(B60,'2024 UPA'!$B$5:H283,7, FALSE))</f>
        <v>0</v>
      </c>
      <c r="J60" s="186">
        <f>IF(ISERROR(VLOOKUP(B60,'2025 UPA'!$B$5:H283,7, FALSE)),0,VLOOKUP(B60,'2025 UPA'!$B$5:H283,7, FALSE))</f>
        <v>0</v>
      </c>
      <c r="K60" s="601" t="s">
        <v>1093</v>
      </c>
      <c r="L60" s="601" t="s">
        <v>1093</v>
      </c>
    </row>
    <row r="61" spans="1:12" s="218" customFormat="1" outlineLevel="1" x14ac:dyDescent="0.25">
      <c r="A61"/>
      <c r="B61" s="255" t="s">
        <v>188</v>
      </c>
      <c r="C61" s="223" t="s">
        <v>189</v>
      </c>
      <c r="D61" s="342" t="s">
        <v>662</v>
      </c>
      <c r="E61" s="186">
        <f>IF(ISERROR(VLOOKUP(B61,'2020 UPA'!$B$5:H297,7, FALSE)),0,VLOOKUP(B61,'2020 UPA'!$B$5:H297,7, FALSE))</f>
        <v>0</v>
      </c>
      <c r="F61" s="186">
        <f>IF(ISERROR(VLOOKUP(B61,'2021 UPA'!$B$5:H284,7, FALSE)),0,VLOOKUP(B61,'2021 UPA'!$B$5:H284,7, FALSE))</f>
        <v>7136.67</v>
      </c>
      <c r="G61" s="186">
        <f>IF(ISERROR(VLOOKUP(B61,'2022 UPA'!$B$5:H284,7, FALSE)),0,VLOOKUP(B61,'2022 UPA'!$B$5:H284,7, FALSE))</f>
        <v>0</v>
      </c>
      <c r="H61" s="186">
        <f>IF(ISERROR(VLOOKUP(B61,'2023 UPA'!$B$5:H284,7, FALSE)),0,VLOOKUP(B61,'2023 UPA'!$B$5:H284,7, FALSE))</f>
        <v>0</v>
      </c>
      <c r="I61" s="186">
        <f>IF(ISERROR(VLOOKUP(B61,'2024 UPA'!$B$5:H284,7, FALSE)),0,VLOOKUP(B61,'2024 UPA'!$B$5:H284,7, FALSE))</f>
        <v>0</v>
      </c>
      <c r="J61" s="186">
        <f>IF(ISERROR(VLOOKUP(B61,'2025 UPA'!$B$5:H284,7, FALSE)),0,VLOOKUP(B61,'2025 UPA'!$B$5:H284,7, FALSE))</f>
        <v>0</v>
      </c>
      <c r="K61" s="601" t="s">
        <v>1093</v>
      </c>
      <c r="L61" s="601" t="s">
        <v>1093</v>
      </c>
    </row>
    <row r="62" spans="1:12" s="218" customFormat="1" outlineLevel="1" x14ac:dyDescent="0.25">
      <c r="A62"/>
      <c r="B62" s="255" t="s">
        <v>190</v>
      </c>
      <c r="C62" s="223" t="s">
        <v>679</v>
      </c>
      <c r="D62" s="342" t="s">
        <v>605</v>
      </c>
      <c r="E62" s="186">
        <f>IF(ISERROR(VLOOKUP(B62,'2020 UPA'!$B$5:H298,7, FALSE)),0,VLOOKUP(B62,'2020 UPA'!$B$5:H298,7, FALSE))</f>
        <v>843.65</v>
      </c>
      <c r="F62" s="186">
        <f>IF(ISERROR(VLOOKUP(B62,'2021 UPA'!$B$5:H285,7, FALSE)),0,VLOOKUP(B62,'2021 UPA'!$B$5:H285,7, FALSE))</f>
        <v>1108.42</v>
      </c>
      <c r="G62" s="186">
        <f>IF(ISERROR(VLOOKUP(B62,'2022 UPA'!$B$5:H285,7, FALSE)),0,VLOOKUP(B62,'2022 UPA'!$B$5:H285,7, FALSE))</f>
        <v>1237.1600000000001</v>
      </c>
      <c r="H62" s="186">
        <f>IF(ISERROR(VLOOKUP(B62,'2023 UPA'!$B$5:H285,7, FALSE)),0,VLOOKUP(B62,'2023 UPA'!$B$5:H285,7, FALSE))</f>
        <v>1350.43</v>
      </c>
      <c r="I62" s="186">
        <f>IF(ISERROR(VLOOKUP(B62,'2024 UPA'!$B$5:H285,7, FALSE)),0,VLOOKUP(B62,'2024 UPA'!$B$5:H285,7, FALSE))</f>
        <v>1663.75</v>
      </c>
      <c r="J62" s="186">
        <f>IF(ISERROR(VLOOKUP(B62,'2025 UPA'!$B$5:H285,7, FALSE)),0,VLOOKUP(B62,'2025 UPA'!$B$5:H285,7, FALSE))</f>
        <v>833.14</v>
      </c>
      <c r="K62" s="601">
        <v>833.14</v>
      </c>
      <c r="L62" s="601">
        <v>833.14</v>
      </c>
    </row>
    <row r="63" spans="1:12" s="218" customFormat="1" outlineLevel="1" x14ac:dyDescent="0.25">
      <c r="A63"/>
      <c r="B63" s="255" t="s">
        <v>191</v>
      </c>
      <c r="C63" s="223" t="s">
        <v>192</v>
      </c>
      <c r="D63" s="342" t="s">
        <v>605</v>
      </c>
      <c r="E63" s="186">
        <f>IF(ISERROR(VLOOKUP(B63,'2020 UPA'!$B$5:H299,7, FALSE)),0,VLOOKUP(B63,'2020 UPA'!$B$5:H299,7, FALSE))</f>
        <v>1129.17</v>
      </c>
      <c r="F63" s="186">
        <f>IF(ISERROR(VLOOKUP(B63,'2021 UPA'!$B$5:H286,7, FALSE)),0,VLOOKUP(B63,'2021 UPA'!$B$5:H286,7, FALSE))</f>
        <v>1980</v>
      </c>
      <c r="G63" s="186">
        <f>IF(ISERROR(VLOOKUP(B63,'2022 UPA'!$B$5:H286,7, FALSE)),0,VLOOKUP(B63,'2022 UPA'!$B$5:H286,7, FALSE))</f>
        <v>0</v>
      </c>
      <c r="H63" s="186">
        <f>IF(ISERROR(VLOOKUP(B63,'2023 UPA'!$B$5:H286,7, FALSE)),0,VLOOKUP(B63,'2023 UPA'!$B$5:H286,7, FALSE))</f>
        <v>1505.31</v>
      </c>
      <c r="I63" s="186">
        <f>IF(ISERROR(VLOOKUP(B63,'2024 UPA'!$B$5:H286,7, FALSE)),0,VLOOKUP(B63,'2024 UPA'!$B$5:H286,7, FALSE))</f>
        <v>2562.34</v>
      </c>
      <c r="J63" s="186">
        <f>IF(ISERROR(VLOOKUP(B63,'2025 UPA'!$B$5:H286,7, FALSE)),0,VLOOKUP(B63,'2025 UPA'!$B$5:H286,7, FALSE))</f>
        <v>0</v>
      </c>
      <c r="K63" s="601" t="s">
        <v>1093</v>
      </c>
      <c r="L63" s="601" t="s">
        <v>1093</v>
      </c>
    </row>
    <row r="64" spans="1:12" s="218" customFormat="1" outlineLevel="1" x14ac:dyDescent="0.25">
      <c r="A64"/>
      <c r="B64" s="255" t="s">
        <v>193</v>
      </c>
      <c r="C64" s="223" t="s">
        <v>623</v>
      </c>
      <c r="D64" s="342" t="s">
        <v>605</v>
      </c>
      <c r="E64" s="186">
        <f>IF(ISERROR(VLOOKUP(B64,'2020 UPA'!$B$5:H300,7, FALSE)),0,VLOOKUP(B64,'2020 UPA'!$B$5:H300,7, FALSE))</f>
        <v>563.89</v>
      </c>
      <c r="F64" s="186">
        <f>IF(ISERROR(VLOOKUP(B64,'2021 UPA'!$B$5:H287,7, FALSE)),0,VLOOKUP(B64,'2021 UPA'!$B$5:H287,7, FALSE))</f>
        <v>612.54999999999995</v>
      </c>
      <c r="G64" s="186">
        <f>IF(ISERROR(VLOOKUP(B64,'2022 UPA'!$B$5:H287,7, FALSE)),0,VLOOKUP(B64,'2022 UPA'!$B$5:H287,7, FALSE))</f>
        <v>935.7</v>
      </c>
      <c r="H64" s="186">
        <f>IF(ISERROR(VLOOKUP(B64,'2023 UPA'!$B$5:H287,7, FALSE)),0,VLOOKUP(B64,'2023 UPA'!$B$5:H287,7, FALSE))</f>
        <v>1075</v>
      </c>
      <c r="I64" s="186">
        <f>IF(ISERROR(VLOOKUP(B64,'2024 UPA'!$B$5:H287,7, FALSE)),0,VLOOKUP(B64,'2024 UPA'!$B$5:H287,7, FALSE))</f>
        <v>832.24</v>
      </c>
      <c r="J64" s="186">
        <f>IF(ISERROR(VLOOKUP(B64,'2025 UPA'!$B$5:H287,7, FALSE)),0,VLOOKUP(B64,'2025 UPA'!$B$5:H287,7, FALSE))</f>
        <v>608.14</v>
      </c>
      <c r="K64" s="601">
        <v>608.14</v>
      </c>
      <c r="L64" s="601">
        <v>608.14</v>
      </c>
    </row>
    <row r="65" spans="1:12" s="218" customFormat="1" outlineLevel="1" x14ac:dyDescent="0.25">
      <c r="A65"/>
      <c r="B65" s="255" t="s">
        <v>197</v>
      </c>
      <c r="C65" s="223" t="s">
        <v>198</v>
      </c>
      <c r="D65" s="342" t="s">
        <v>662</v>
      </c>
      <c r="E65" s="186">
        <f>IF(ISERROR(VLOOKUP(B65,'2020 UPA'!$B$5:H301,7, FALSE)),0,VLOOKUP(B65,'2020 UPA'!$B$5:H301,7, FALSE))</f>
        <v>0</v>
      </c>
      <c r="F65" s="186">
        <f>IF(ISERROR(VLOOKUP(B65,'2021 UPA'!$B$5:H288,7, FALSE)),0,VLOOKUP(B65,'2021 UPA'!$B$5:H288,7, FALSE))</f>
        <v>0</v>
      </c>
      <c r="G65" s="186">
        <f>IF(ISERROR(VLOOKUP(B65,'2022 UPA'!$B$5:H288,7, FALSE)),0,VLOOKUP(B65,'2022 UPA'!$B$5:H288,7, FALSE))</f>
        <v>795.57</v>
      </c>
      <c r="H65" s="186">
        <f>IF(ISERROR(VLOOKUP(B65,'2023 UPA'!$B$5:H288,7, FALSE)),0,VLOOKUP(B65,'2023 UPA'!$B$5:H288,7, FALSE))</f>
        <v>0</v>
      </c>
      <c r="I65" s="186">
        <f>IF(ISERROR(VLOOKUP(B65,'2024 UPA'!$B$5:H288,7, FALSE)),0,VLOOKUP(B65,'2024 UPA'!$B$5:H288,7, FALSE))</f>
        <v>0</v>
      </c>
      <c r="J65" s="186">
        <f>IF(ISERROR(VLOOKUP(B65,'2025 UPA'!$B$5:H288,7, FALSE)),0,VLOOKUP(B65,'2025 UPA'!$B$5:H288,7, FALSE))</f>
        <v>0</v>
      </c>
      <c r="K65" s="601" t="s">
        <v>1093</v>
      </c>
      <c r="L65" s="601" t="s">
        <v>1093</v>
      </c>
    </row>
    <row r="66" spans="1:12" s="218" customFormat="1" outlineLevel="1" x14ac:dyDescent="0.25">
      <c r="A66"/>
      <c r="B66" s="255" t="s">
        <v>629</v>
      </c>
      <c r="C66" s="223" t="s">
        <v>630</v>
      </c>
      <c r="D66" s="342" t="s">
        <v>662</v>
      </c>
      <c r="E66" s="186">
        <f>IF(ISERROR(VLOOKUP(B66,'2020 UPA'!$B$5:H302,7, FALSE)),0,VLOOKUP(B66,'2020 UPA'!$B$5:H302,7, FALSE))</f>
        <v>0</v>
      </c>
      <c r="F66" s="186">
        <f>IF(ISERROR(VLOOKUP(B66,'2021 UPA'!$B$5:H289,7, FALSE)),0,VLOOKUP(B66,'2021 UPA'!$B$5:H289,7, FALSE))</f>
        <v>511.67</v>
      </c>
      <c r="G66" s="186">
        <f>IF(ISERROR(VLOOKUP(B66,'2022 UPA'!$B$5:H289,7, FALSE)),0,VLOOKUP(B66,'2022 UPA'!$B$5:H289,7, FALSE))</f>
        <v>925</v>
      </c>
      <c r="H66" s="186">
        <f>IF(ISERROR(VLOOKUP(B66,'2023 UPA'!$B$5:H289,7, FALSE)),0,VLOOKUP(B66,'2023 UPA'!$B$5:H289,7, FALSE))</f>
        <v>1562.77</v>
      </c>
      <c r="I66" s="186">
        <f>IF(ISERROR(VLOOKUP(B66,'2024 UPA'!$B$5:H289,7, FALSE)),0,VLOOKUP(B66,'2024 UPA'!$B$5:H289,7, FALSE))</f>
        <v>1656</v>
      </c>
      <c r="J66" s="186">
        <f>IF(ISERROR(VLOOKUP(B66,'2025 UPA'!$B$5:H289,7, FALSE)),0,VLOOKUP(B66,'2025 UPA'!$B$5:H289,7, FALSE))</f>
        <v>0</v>
      </c>
      <c r="K66" s="601" t="s">
        <v>1093</v>
      </c>
      <c r="L66" s="601" t="s">
        <v>1093</v>
      </c>
    </row>
    <row r="67" spans="1:12" s="218" customFormat="1" outlineLevel="1" x14ac:dyDescent="0.25">
      <c r="A67"/>
      <c r="B67" s="255" t="s">
        <v>201</v>
      </c>
      <c r="C67" s="223" t="s">
        <v>202</v>
      </c>
      <c r="D67" s="342" t="s">
        <v>662</v>
      </c>
      <c r="E67" s="186">
        <f>IF(ISERROR(VLOOKUP(B67,'2020 UPA'!$B$5:H303,7, FALSE)),0,VLOOKUP(B67,'2020 UPA'!$B$5:H303,7, FALSE))</f>
        <v>662.64</v>
      </c>
      <c r="F67" s="186">
        <f>IF(ISERROR(VLOOKUP(B67,'2021 UPA'!$B$5:H290,7, FALSE)),0,VLOOKUP(B67,'2021 UPA'!$B$5:H290,7, FALSE))</f>
        <v>545</v>
      </c>
      <c r="G67" s="186">
        <f>IF(ISERROR(VLOOKUP(B67,'2022 UPA'!$B$5:H290,7, FALSE)),0,VLOOKUP(B67,'2022 UPA'!$B$5:H290,7, FALSE))</f>
        <v>1488.94</v>
      </c>
      <c r="H67" s="186">
        <f>IF(ISERROR(VLOOKUP(B67,'2023 UPA'!$B$5:H290,7, FALSE)),0,VLOOKUP(B67,'2023 UPA'!$B$5:H290,7, FALSE))</f>
        <v>1787.14</v>
      </c>
      <c r="I67" s="186">
        <f>IF(ISERROR(VLOOKUP(B67,'2024 UPA'!$B$5:H290,7, FALSE)),0,VLOOKUP(B67,'2024 UPA'!$B$5:H290,7, FALSE))</f>
        <v>1718.66</v>
      </c>
      <c r="J67" s="186">
        <f>IF(ISERROR(VLOOKUP(B67,'2025 UPA'!$B$5:H290,7, FALSE)),0,VLOOKUP(B67,'2025 UPA'!$B$5:H290,7, FALSE))</f>
        <v>0</v>
      </c>
      <c r="K67" s="601" t="s">
        <v>1093</v>
      </c>
      <c r="L67" s="601" t="s">
        <v>1093</v>
      </c>
    </row>
    <row r="68" spans="1:12" s="218" customFormat="1" outlineLevel="1" x14ac:dyDescent="0.25">
      <c r="A68"/>
      <c r="B68" s="255" t="s">
        <v>203</v>
      </c>
      <c r="C68" s="223" t="s">
        <v>204</v>
      </c>
      <c r="D68" s="342" t="s">
        <v>662</v>
      </c>
      <c r="E68" s="186">
        <f>IF(ISERROR(VLOOKUP(B68,'2020 UPA'!$B$5:H304,7, FALSE)),0,VLOOKUP(B68,'2020 UPA'!$B$5:H304,7, FALSE))</f>
        <v>695.67</v>
      </c>
      <c r="F68" s="186">
        <f>IF(ISERROR(VLOOKUP(B68,'2021 UPA'!$B$5:H291,7, FALSE)),0,VLOOKUP(B68,'2021 UPA'!$B$5:H291,7, FALSE))</f>
        <v>633.33000000000004</v>
      </c>
      <c r="G68" s="186">
        <f>IF(ISERROR(VLOOKUP(B68,'2022 UPA'!$B$5:H291,7, FALSE)),0,VLOOKUP(B68,'2022 UPA'!$B$5:H291,7, FALSE))</f>
        <v>0</v>
      </c>
      <c r="H68" s="186">
        <f>IF(ISERROR(VLOOKUP(B68,'2023 UPA'!$B$5:H291,7, FALSE)),0,VLOOKUP(B68,'2023 UPA'!$B$5:H291,7, FALSE))</f>
        <v>0</v>
      </c>
      <c r="I68" s="186">
        <f>IF(ISERROR(VLOOKUP(B68,'2024 UPA'!$B$5:H291,7, FALSE)),0,VLOOKUP(B68,'2024 UPA'!$B$5:H291,7, FALSE))</f>
        <v>0</v>
      </c>
      <c r="J68" s="186">
        <f>IF(ISERROR(VLOOKUP(B68,'2025 UPA'!$B$5:H291,7, FALSE)),0,VLOOKUP(B68,'2025 UPA'!$B$5:H291,7, FALSE))</f>
        <v>0</v>
      </c>
      <c r="K68" s="601" t="s">
        <v>1093</v>
      </c>
      <c r="L68" s="601" t="s">
        <v>1093</v>
      </c>
    </row>
    <row r="69" spans="1:12" s="218" customFormat="1" outlineLevel="1" x14ac:dyDescent="0.25">
      <c r="A69"/>
      <c r="B69" s="255" t="s">
        <v>640</v>
      </c>
      <c r="C69" s="223" t="s">
        <v>641</v>
      </c>
      <c r="D69" s="342" t="s">
        <v>662</v>
      </c>
      <c r="E69" s="186">
        <f>IF(ISERROR(VLOOKUP(B69,'2020 UPA'!$B$5:H305,7, FALSE)),0,VLOOKUP(B69,'2020 UPA'!$B$5:H305,7, FALSE))</f>
        <v>0</v>
      </c>
      <c r="F69" s="186">
        <f>IF(ISERROR(VLOOKUP(B69,'2021 UPA'!$B$5:H292,7, FALSE)),0,VLOOKUP(B69,'2021 UPA'!$B$5:H292,7, FALSE))</f>
        <v>701.67</v>
      </c>
      <c r="G69" s="186">
        <f>IF(ISERROR(VLOOKUP(B69,'2022 UPA'!$B$5:H292,7, FALSE)),0,VLOOKUP(B69,'2022 UPA'!$B$5:H292,7, FALSE))</f>
        <v>2100</v>
      </c>
      <c r="H69" s="186">
        <f>IF(ISERROR(VLOOKUP(B69,'2023 UPA'!$B$5:H292,7, FALSE)),0,VLOOKUP(B69,'2023 UPA'!$B$5:H292,7, FALSE))</f>
        <v>1969.57</v>
      </c>
      <c r="I69" s="186">
        <f>IF(ISERROR(VLOOKUP(B69,'2024 UPA'!$B$5:H292,7, FALSE)),0,VLOOKUP(B69,'2024 UPA'!$B$5:H292,7, FALSE))</f>
        <v>0</v>
      </c>
      <c r="J69" s="186">
        <f>IF(ISERROR(VLOOKUP(B69,'2025 UPA'!$B$5:H292,7, FALSE)),0,VLOOKUP(B69,'2025 UPA'!$B$5:H292,7, FALSE))</f>
        <v>0</v>
      </c>
      <c r="K69" s="601" t="s">
        <v>1093</v>
      </c>
      <c r="L69" s="601" t="s">
        <v>1093</v>
      </c>
    </row>
    <row r="70" spans="1:12" s="218" customFormat="1" outlineLevel="1" x14ac:dyDescent="0.25">
      <c r="A70"/>
      <c r="B70" s="255" t="s">
        <v>93</v>
      </c>
      <c r="C70" s="223" t="s">
        <v>680</v>
      </c>
      <c r="D70" s="342" t="s">
        <v>662</v>
      </c>
      <c r="E70" s="186">
        <f>IF(ISERROR(VLOOKUP(B70,'2020 UPA'!$B$5:H306,7, FALSE)),0,VLOOKUP(B70,'2020 UPA'!$B$5:H306,7, FALSE))</f>
        <v>614.29</v>
      </c>
      <c r="F70" s="186">
        <f>IF(ISERROR(VLOOKUP(B70,'2021 UPA'!$B$5:H293,7, FALSE)),0,VLOOKUP(B70,'2021 UPA'!$B$5:H293,7, FALSE))</f>
        <v>661.51</v>
      </c>
      <c r="G70" s="186">
        <f>IF(ISERROR(VLOOKUP(B70,'2022 UPA'!$B$5:H293,7, FALSE)),0,VLOOKUP(B70,'2022 UPA'!$B$5:H293,7, FALSE))</f>
        <v>830.63</v>
      </c>
      <c r="H70" s="186">
        <f>IF(ISERROR(VLOOKUP(B70,'2023 UPA'!$B$5:H293,7, FALSE)),0,VLOOKUP(B70,'2023 UPA'!$B$5:H293,7, FALSE))</f>
        <v>1087.53</v>
      </c>
      <c r="I70" s="186">
        <f>IF(ISERROR(VLOOKUP(B70,'2024 UPA'!$B$5:H293,7, FALSE)),0,VLOOKUP(B70,'2024 UPA'!$B$5:H293,7, FALSE))</f>
        <v>1091.6199999999999</v>
      </c>
      <c r="J70" s="186">
        <f>IF(ISERROR(VLOOKUP(B70,'2025 UPA'!$B$5:H293,7, FALSE)),0,VLOOKUP(B70,'2025 UPA'!$B$5:H293,7, FALSE))</f>
        <v>0</v>
      </c>
      <c r="K70" s="601" t="s">
        <v>1093</v>
      </c>
      <c r="L70" s="601" t="s">
        <v>1093</v>
      </c>
    </row>
    <row r="71" spans="1:12" s="218" customFormat="1" outlineLevel="1" x14ac:dyDescent="0.25">
      <c r="A71"/>
      <c r="B71" s="255" t="s">
        <v>205</v>
      </c>
      <c r="C71" s="223" t="s">
        <v>206</v>
      </c>
      <c r="D71" s="342" t="s">
        <v>657</v>
      </c>
      <c r="E71" s="186">
        <f>IF(ISERROR(VLOOKUP(B71,'2020 UPA'!$B$5:H307,7, FALSE)),0,VLOOKUP(B71,'2020 UPA'!$B$5:H307,7, FALSE))</f>
        <v>0</v>
      </c>
      <c r="F71" s="186">
        <f>IF(ISERROR(VLOOKUP(B71,'2021 UPA'!$B$5:H294,7, FALSE)),0,VLOOKUP(B71,'2021 UPA'!$B$5:H294,7, FALSE))</f>
        <v>783.74</v>
      </c>
      <c r="G71" s="186">
        <f>IF(ISERROR(VLOOKUP(B71,'2022 UPA'!$B$5:H294,7, FALSE)),0,VLOOKUP(B71,'2022 UPA'!$B$5:H294,7, FALSE))</f>
        <v>741.17</v>
      </c>
      <c r="H71" s="186">
        <f>IF(ISERROR(VLOOKUP(B71,'2023 UPA'!$B$5:H294,7, FALSE)),0,VLOOKUP(B71,'2023 UPA'!$B$5:H294,7, FALSE))</f>
        <v>720.58</v>
      </c>
      <c r="I71" s="186">
        <f>IF(ISERROR(VLOOKUP(B71,'2024 UPA'!$B$5:H294,7, FALSE)),0,VLOOKUP(B71,'2024 UPA'!$B$5:H294,7, FALSE))</f>
        <v>0</v>
      </c>
      <c r="J71" s="186">
        <f>IF(ISERROR(VLOOKUP(B71,'2025 UPA'!$B$5:H294,7, FALSE)),0,VLOOKUP(B71,'2025 UPA'!$B$5:H294,7, FALSE))</f>
        <v>0</v>
      </c>
      <c r="K71" s="601" t="s">
        <v>1093</v>
      </c>
      <c r="L71" s="601" t="s">
        <v>1093</v>
      </c>
    </row>
    <row r="72" spans="1:12" s="218" customFormat="1" outlineLevel="1" x14ac:dyDescent="0.25">
      <c r="A72"/>
      <c r="B72" s="255" t="s">
        <v>207</v>
      </c>
      <c r="C72" s="223" t="s">
        <v>208</v>
      </c>
      <c r="D72" s="342" t="s">
        <v>658</v>
      </c>
      <c r="E72" s="186">
        <f>IF(ISERROR(VLOOKUP(B72,'2020 UPA'!$B$5:H308,7, FALSE)),0,VLOOKUP(B72,'2020 UPA'!$B$5:H308,7, FALSE))</f>
        <v>154.06</v>
      </c>
      <c r="F72" s="186">
        <f>IF(ISERROR(VLOOKUP(B72,'2021 UPA'!$B$5:H295,7, FALSE)),0,VLOOKUP(B72,'2021 UPA'!$B$5:H295,7, FALSE))</f>
        <v>132.78</v>
      </c>
      <c r="G72" s="186">
        <f>IF(ISERROR(VLOOKUP(B72,'2022 UPA'!$B$5:H295,7, FALSE)),0,VLOOKUP(B72,'2022 UPA'!$B$5:H295,7, FALSE))</f>
        <v>0</v>
      </c>
      <c r="H72" s="186">
        <f>IF(ISERROR(VLOOKUP(B72,'2023 UPA'!$B$5:H295,7, FALSE)),0,VLOOKUP(B72,'2023 UPA'!$B$5:H295,7, FALSE))</f>
        <v>0</v>
      </c>
      <c r="I72" s="186">
        <f>IF(ISERROR(VLOOKUP(B72,'2024 UPA'!$B$5:H295,7, FALSE)),0,VLOOKUP(B72,'2024 UPA'!$B$5:H295,7, FALSE))</f>
        <v>0</v>
      </c>
      <c r="J72" s="186">
        <f>IF(ISERROR(VLOOKUP(B72,'2025 UPA'!$B$5:H295,7, FALSE)),0,VLOOKUP(B72,'2025 UPA'!$B$5:H295,7, FALSE))</f>
        <v>0</v>
      </c>
      <c r="K72" s="601" t="s">
        <v>1093</v>
      </c>
      <c r="L72" s="601" t="s">
        <v>1093</v>
      </c>
    </row>
    <row r="73" spans="1:12" s="218" customFormat="1" outlineLevel="1" x14ac:dyDescent="0.25">
      <c r="A73"/>
      <c r="B73" s="255" t="s">
        <v>209</v>
      </c>
      <c r="C73" s="223" t="s">
        <v>681</v>
      </c>
      <c r="D73" s="342" t="s">
        <v>658</v>
      </c>
      <c r="E73" s="186">
        <f>IF(ISERROR(VLOOKUP(B73,'2020 UPA'!$B$5:H309,7, FALSE)),0,VLOOKUP(B73,'2020 UPA'!$B$5:H309,7, FALSE))</f>
        <v>0</v>
      </c>
      <c r="F73" s="186">
        <f>IF(ISERROR(VLOOKUP(B73,'2021 UPA'!$B$5:H296,7, FALSE)),0,VLOOKUP(B73,'2021 UPA'!$B$5:H296,7, FALSE))</f>
        <v>2.2000000000000002</v>
      </c>
      <c r="G73" s="186">
        <f>IF(ISERROR(VLOOKUP(B73,'2022 UPA'!$B$5:H296,7, FALSE)),0,VLOOKUP(B73,'2022 UPA'!$B$5:H296,7, FALSE))</f>
        <v>10.029999999999999</v>
      </c>
      <c r="H73" s="186">
        <f>IF(ISERROR(VLOOKUP(B73,'2023 UPA'!$B$5:H296,7, FALSE)),0,VLOOKUP(B73,'2023 UPA'!$B$5:H296,7, FALSE))</f>
        <v>5.07</v>
      </c>
      <c r="I73" s="186">
        <f>IF(ISERROR(VLOOKUP(B73,'2024 UPA'!$B$5:H296,7, FALSE)),0,VLOOKUP(B73,'2024 UPA'!$B$5:H296,7, FALSE))</f>
        <v>0</v>
      </c>
      <c r="J73" s="186">
        <f>IF(ISERROR(VLOOKUP(B73,'2025 UPA'!$B$5:H296,7, FALSE)),0,VLOOKUP(B73,'2025 UPA'!$B$5:H296,7, FALSE))</f>
        <v>0</v>
      </c>
      <c r="K73" s="601" t="s">
        <v>1093</v>
      </c>
      <c r="L73" s="601" t="s">
        <v>1093</v>
      </c>
    </row>
    <row r="74" spans="1:12" s="218" customFormat="1" outlineLevel="1" x14ac:dyDescent="0.25">
      <c r="A74"/>
      <c r="B74" s="255" t="s">
        <v>18</v>
      </c>
      <c r="C74" s="223" t="s">
        <v>682</v>
      </c>
      <c r="D74" s="342" t="s">
        <v>662</v>
      </c>
      <c r="E74" s="186">
        <f>IF(ISERROR(VLOOKUP(B74,'2020 UPA'!$B$5:H310,7, FALSE)),0,VLOOKUP(B74,'2020 UPA'!$B$5:H310,7, FALSE))</f>
        <v>10.73</v>
      </c>
      <c r="F74" s="186">
        <f>IF(ISERROR(VLOOKUP(B74,'2021 UPA'!$B$5:H297,7, FALSE)),0,VLOOKUP(B74,'2021 UPA'!$B$5:H297,7, FALSE))</f>
        <v>678.82</v>
      </c>
      <c r="G74" s="186">
        <f>IF(ISERROR(VLOOKUP(B74,'2022 UPA'!$B$5:H297,7, FALSE)),0,VLOOKUP(B74,'2022 UPA'!$B$5:H297,7, FALSE))</f>
        <v>12.72</v>
      </c>
      <c r="H74" s="186">
        <f>IF(ISERROR(VLOOKUP(B74,'2023 UPA'!$B$5:H297,7, FALSE)),0,VLOOKUP(B74,'2023 UPA'!$B$5:H297,7, FALSE))</f>
        <v>14.73</v>
      </c>
      <c r="I74" s="186">
        <f>IF(ISERROR(VLOOKUP(B74,'2024 UPA'!$B$5:H297,7, FALSE)),0,VLOOKUP(B74,'2024 UPA'!$B$5:H297,7, FALSE))</f>
        <v>17.09</v>
      </c>
      <c r="J74" s="186">
        <f>IF(ISERROR(VLOOKUP(B74,'2025 UPA'!$B$5:H297,7, FALSE)),0,VLOOKUP(B74,'2025 UPA'!$B$5:H297,7, FALSE))</f>
        <v>22.5</v>
      </c>
      <c r="K74" s="601">
        <v>22.5</v>
      </c>
      <c r="L74" s="601">
        <v>22.5</v>
      </c>
    </row>
    <row r="75" spans="1:12" s="218" customFormat="1" outlineLevel="1" x14ac:dyDescent="0.25">
      <c r="A75"/>
      <c r="B75" s="255" t="s">
        <v>19</v>
      </c>
      <c r="C75" s="223" t="s">
        <v>683</v>
      </c>
      <c r="D75" s="342" t="s">
        <v>658</v>
      </c>
      <c r="E75" s="186">
        <f>IF(ISERROR(VLOOKUP(B75,'2020 UPA'!$B$5:H311,7, FALSE)),0,VLOOKUP(B75,'2020 UPA'!$B$5:H311,7, FALSE))</f>
        <v>4.08</v>
      </c>
      <c r="F75" s="186">
        <f>IF(ISERROR(VLOOKUP(B75,'2021 UPA'!$B$5:H298,7, FALSE)),0,VLOOKUP(B75,'2021 UPA'!$B$5:H298,7, FALSE))</f>
        <v>3.68</v>
      </c>
      <c r="G75" s="186">
        <f>IF(ISERROR(VLOOKUP(B75,'2022 UPA'!$B$5:H298,7, FALSE)),0,VLOOKUP(B75,'2022 UPA'!$B$5:H298,7, FALSE))</f>
        <v>4.17</v>
      </c>
      <c r="H75" s="186">
        <f>IF(ISERROR(VLOOKUP(B75,'2023 UPA'!$B$5:H298,7, FALSE)),0,VLOOKUP(B75,'2023 UPA'!$B$5:H298,7, FALSE))</f>
        <v>8.43</v>
      </c>
      <c r="I75" s="186">
        <f>IF(ISERROR(VLOOKUP(B75,'2024 UPA'!$B$5:H298,7, FALSE)),0,VLOOKUP(B75,'2024 UPA'!$B$5:H298,7, FALSE))</f>
        <v>5.39</v>
      </c>
      <c r="J75" s="186">
        <f>IF(ISERROR(VLOOKUP(B75,'2025 UPA'!$B$5:H298,7, FALSE)),0,VLOOKUP(B75,'2025 UPA'!$B$5:H298,7, FALSE))</f>
        <v>0</v>
      </c>
      <c r="K75" s="601" t="s">
        <v>1093</v>
      </c>
      <c r="L75" s="601" t="s">
        <v>1093</v>
      </c>
    </row>
    <row r="76" spans="1:12" s="218" customFormat="1" outlineLevel="1" x14ac:dyDescent="0.25">
      <c r="A76"/>
      <c r="B76" s="255" t="s">
        <v>211</v>
      </c>
      <c r="C76" s="223" t="s">
        <v>212</v>
      </c>
      <c r="D76" s="342" t="s">
        <v>658</v>
      </c>
      <c r="E76" s="186">
        <f>IF(ISERROR(VLOOKUP(B76,'2020 UPA'!$B$5:H312,7, FALSE)),0,VLOOKUP(B76,'2020 UPA'!$B$5:H312,7, FALSE))</f>
        <v>5.45</v>
      </c>
      <c r="F76" s="186">
        <f>IF(ISERROR(VLOOKUP(B76,'2021 UPA'!$B$5:H299,7, FALSE)),0,VLOOKUP(B76,'2021 UPA'!$B$5:H299,7, FALSE))</f>
        <v>6.34</v>
      </c>
      <c r="G76" s="186">
        <f>IF(ISERROR(VLOOKUP(B76,'2022 UPA'!$B$5:H299,7, FALSE)),0,VLOOKUP(B76,'2022 UPA'!$B$5:H299,7, FALSE))</f>
        <v>5.76</v>
      </c>
      <c r="H76" s="186">
        <f>IF(ISERROR(VLOOKUP(B76,'2023 UPA'!$B$5:H299,7, FALSE)),0,VLOOKUP(B76,'2023 UPA'!$B$5:H299,7, FALSE))</f>
        <v>8.84</v>
      </c>
      <c r="I76" s="186">
        <f>IF(ISERROR(VLOOKUP(B76,'2024 UPA'!$B$5:H299,7, FALSE)),0,VLOOKUP(B76,'2024 UPA'!$B$5:H299,7, FALSE))</f>
        <v>4.78</v>
      </c>
      <c r="J76" s="186">
        <f>IF(ISERROR(VLOOKUP(B76,'2025 UPA'!$B$5:H299,7, FALSE)),0,VLOOKUP(B76,'2025 UPA'!$B$5:H299,7, FALSE))</f>
        <v>5.14</v>
      </c>
      <c r="K76" s="601">
        <v>6.69</v>
      </c>
      <c r="L76" s="601">
        <v>5.14</v>
      </c>
    </row>
    <row r="77" spans="1:12" s="218" customFormat="1" outlineLevel="1" x14ac:dyDescent="0.25">
      <c r="A77"/>
      <c r="B77" s="255" t="s">
        <v>213</v>
      </c>
      <c r="C77" s="223" t="s">
        <v>214</v>
      </c>
      <c r="D77" s="342" t="s">
        <v>658</v>
      </c>
      <c r="E77" s="186">
        <f>IF(ISERROR(VLOOKUP(B77,'2020 UPA'!$B$5:H313,7, FALSE)),0,VLOOKUP(B77,'2020 UPA'!$B$5:H313,7, FALSE))</f>
        <v>3.75</v>
      </c>
      <c r="F77" s="186">
        <f>IF(ISERROR(VLOOKUP(B77,'2021 UPA'!$B$5:H300,7, FALSE)),0,VLOOKUP(B77,'2021 UPA'!$B$5:H300,7, FALSE))</f>
        <v>6.17</v>
      </c>
      <c r="G77" s="186">
        <f>IF(ISERROR(VLOOKUP(B77,'2022 UPA'!$B$5:H300,7, FALSE)),0,VLOOKUP(B77,'2022 UPA'!$B$5:H300,7, FALSE))</f>
        <v>5.77</v>
      </c>
      <c r="H77" s="186">
        <f>IF(ISERROR(VLOOKUP(B77,'2023 UPA'!$B$5:H300,7, FALSE)),0,VLOOKUP(B77,'2023 UPA'!$B$5:H300,7, FALSE))</f>
        <v>8.17</v>
      </c>
      <c r="I77" s="186">
        <f>IF(ISERROR(VLOOKUP(B77,'2024 UPA'!$B$5:H300,7, FALSE)),0,VLOOKUP(B77,'2024 UPA'!$B$5:H300,7, FALSE))</f>
        <v>0</v>
      </c>
      <c r="J77" s="186">
        <f>IF(ISERROR(VLOOKUP(B77,'2025 UPA'!$B$5:H300,7, FALSE)),0,VLOOKUP(B77,'2025 UPA'!$B$5:H300,7, FALSE))</f>
        <v>0</v>
      </c>
      <c r="K77" s="601" t="s">
        <v>1093</v>
      </c>
      <c r="L77" s="601" t="s">
        <v>1093</v>
      </c>
    </row>
    <row r="78" spans="1:12" s="218" customFormat="1" outlineLevel="1" x14ac:dyDescent="0.25">
      <c r="A78"/>
      <c r="B78" s="255" t="s">
        <v>215</v>
      </c>
      <c r="C78" s="223" t="s">
        <v>216</v>
      </c>
      <c r="D78" s="342" t="s">
        <v>658</v>
      </c>
      <c r="E78" s="186">
        <f>IF(ISERROR(VLOOKUP(B78,'2020 UPA'!$B$5:H314,7, FALSE)),0,VLOOKUP(B78,'2020 UPA'!$B$5:H314,7, FALSE))</f>
        <v>4.18</v>
      </c>
      <c r="F78" s="186">
        <f>IF(ISERROR(VLOOKUP(B78,'2021 UPA'!$B$5:H301,7, FALSE)),0,VLOOKUP(B78,'2021 UPA'!$B$5:H301,7, FALSE))</f>
        <v>4.67</v>
      </c>
      <c r="G78" s="186">
        <f>IF(ISERROR(VLOOKUP(B78,'2022 UPA'!$B$5:H301,7, FALSE)),0,VLOOKUP(B78,'2022 UPA'!$B$5:H301,7, FALSE))</f>
        <v>7.47</v>
      </c>
      <c r="H78" s="186">
        <f>IF(ISERROR(VLOOKUP(B78,'2023 UPA'!$B$5:H301,7, FALSE)),0,VLOOKUP(B78,'2023 UPA'!$B$5:H301,7, FALSE))</f>
        <v>4.3899999999999997</v>
      </c>
      <c r="I78" s="186">
        <f>IF(ISERROR(VLOOKUP(B78,'2024 UPA'!$B$5:H301,7, FALSE)),0,VLOOKUP(B78,'2024 UPA'!$B$5:H301,7, FALSE))</f>
        <v>6.12</v>
      </c>
      <c r="J78" s="186">
        <f>IF(ISERROR(VLOOKUP(B78,'2025 UPA'!$B$5:H301,7, FALSE)),0,VLOOKUP(B78,'2025 UPA'!$B$5:H301,7, FALSE))</f>
        <v>0</v>
      </c>
      <c r="K78" s="601" t="s">
        <v>1093</v>
      </c>
      <c r="L78" s="601" t="s">
        <v>1093</v>
      </c>
    </row>
    <row r="79" spans="1:12" s="218" customFormat="1" outlineLevel="1" x14ac:dyDescent="0.25">
      <c r="A79"/>
      <c r="B79" s="255" t="s">
        <v>217</v>
      </c>
      <c r="C79" s="223" t="s">
        <v>684</v>
      </c>
      <c r="D79" s="342" t="s">
        <v>658</v>
      </c>
      <c r="E79" s="186">
        <f>IF(ISERROR(VLOOKUP(B79,'2020 UPA'!$B$5:H315,7, FALSE)),0,VLOOKUP(B79,'2020 UPA'!$B$5:H315,7, FALSE))</f>
        <v>6.64</v>
      </c>
      <c r="F79" s="186">
        <f>IF(ISERROR(VLOOKUP(B79,'2021 UPA'!$B$5:H302,7, FALSE)),0,VLOOKUP(B79,'2021 UPA'!$B$5:H302,7, FALSE))</f>
        <v>3.51</v>
      </c>
      <c r="G79" s="186">
        <f>IF(ISERROR(VLOOKUP(B79,'2022 UPA'!$B$5:H302,7, FALSE)),0,VLOOKUP(B79,'2022 UPA'!$B$5:H302,7, FALSE))</f>
        <v>8.4</v>
      </c>
      <c r="H79" s="186">
        <f>IF(ISERROR(VLOOKUP(B79,'2023 UPA'!$B$5:H302,7, FALSE)),0,VLOOKUP(B79,'2023 UPA'!$B$5:H302,7, FALSE))</f>
        <v>7.98</v>
      </c>
      <c r="I79" s="186">
        <f>IF(ISERROR(VLOOKUP(B79,'2024 UPA'!$B$5:H302,7, FALSE)),0,VLOOKUP(B79,'2024 UPA'!$B$5:H302,7, FALSE))</f>
        <v>3.37</v>
      </c>
      <c r="J79" s="186">
        <f>IF(ISERROR(VLOOKUP(B79,'2025 UPA'!$B$5:H302,7, FALSE)),0,VLOOKUP(B79,'2025 UPA'!$B$5:H302,7, FALSE))</f>
        <v>0</v>
      </c>
      <c r="K79" s="601" t="s">
        <v>1093</v>
      </c>
      <c r="L79" s="601" t="s">
        <v>1093</v>
      </c>
    </row>
    <row r="80" spans="1:12" s="218" customFormat="1" outlineLevel="1" x14ac:dyDescent="0.25">
      <c r="A80"/>
      <c r="B80" s="255" t="s">
        <v>122</v>
      </c>
      <c r="C80" s="223" t="s">
        <v>685</v>
      </c>
      <c r="D80" s="342" t="s">
        <v>658</v>
      </c>
      <c r="E80" s="186">
        <f>IF(ISERROR(VLOOKUP(B80,'2020 UPA'!$B$5:H316,7, FALSE)),0,VLOOKUP(B80,'2020 UPA'!$B$5:H316,7, FALSE))</f>
        <v>10.16</v>
      </c>
      <c r="F80" s="186">
        <f>IF(ISERROR(VLOOKUP(B80,'2021 UPA'!$B$5:H303,7, FALSE)),0,VLOOKUP(B80,'2021 UPA'!$B$5:H303,7, FALSE))</f>
        <v>3.84</v>
      </c>
      <c r="G80" s="186">
        <f>IF(ISERROR(VLOOKUP(B80,'2022 UPA'!$B$5:H303,7, FALSE)),0,VLOOKUP(B80,'2022 UPA'!$B$5:H303,7, FALSE))</f>
        <v>4.07</v>
      </c>
      <c r="H80" s="186">
        <f>IF(ISERROR(VLOOKUP(B80,'2023 UPA'!$B$5:H303,7, FALSE)),0,VLOOKUP(B80,'2023 UPA'!$B$5:H303,7, FALSE))</f>
        <v>8.68</v>
      </c>
      <c r="I80" s="186">
        <f>IF(ISERROR(VLOOKUP(B80,'2024 UPA'!$B$5:H303,7, FALSE)),0,VLOOKUP(B80,'2024 UPA'!$B$5:H303,7, FALSE))</f>
        <v>4.5999999999999996</v>
      </c>
      <c r="J80" s="186">
        <f>IF(ISERROR(VLOOKUP(B80,'2025 UPA'!$B$5:H303,7, FALSE)),0,VLOOKUP(B80,'2025 UPA'!$B$5:H303,7, FALSE))</f>
        <v>27.68</v>
      </c>
      <c r="K80" s="601" t="s">
        <v>1093</v>
      </c>
      <c r="L80" s="601">
        <v>27.68</v>
      </c>
    </row>
    <row r="81" spans="1:12" s="218" customFormat="1" outlineLevel="1" x14ac:dyDescent="0.25">
      <c r="A81"/>
      <c r="B81" s="255" t="s">
        <v>0</v>
      </c>
      <c r="C81" s="223" t="s">
        <v>686</v>
      </c>
      <c r="D81" s="342" t="s">
        <v>658</v>
      </c>
      <c r="E81" s="186">
        <f>IF(ISERROR(VLOOKUP(B81,'2020 UPA'!$B$5:H317,7, FALSE)),0,VLOOKUP(B81,'2020 UPA'!$B$5:H317,7, FALSE))</f>
        <v>3.27</v>
      </c>
      <c r="F81" s="186">
        <f>IF(ISERROR(VLOOKUP(B81,'2021 UPA'!$B$5:H304,7, FALSE)),0,VLOOKUP(B81,'2021 UPA'!$B$5:H304,7, FALSE))</f>
        <v>492.26</v>
      </c>
      <c r="G81" s="186">
        <f>IF(ISERROR(VLOOKUP(B81,'2022 UPA'!$B$5:H304,7, FALSE)),0,VLOOKUP(B81,'2022 UPA'!$B$5:H304,7, FALSE))</f>
        <v>5.59</v>
      </c>
      <c r="H81" s="186">
        <f>IF(ISERROR(VLOOKUP(B81,'2023 UPA'!$B$5:H304,7, FALSE)),0,VLOOKUP(B81,'2023 UPA'!$B$5:H304,7, FALSE))</f>
        <v>5.01</v>
      </c>
      <c r="I81" s="186">
        <f>IF(ISERROR(VLOOKUP(B81,'2024 UPA'!$B$5:H304,7, FALSE)),0,VLOOKUP(B81,'2024 UPA'!$B$5:H304,7, FALSE))</f>
        <v>7.36</v>
      </c>
      <c r="J81" s="186">
        <f>IF(ISERROR(VLOOKUP(B81,'2025 UPA'!$B$5:H304,7, FALSE)),0,VLOOKUP(B81,'2025 UPA'!$B$5:H304,7, FALSE))</f>
        <v>13.22</v>
      </c>
      <c r="K81" s="601">
        <v>13.22</v>
      </c>
      <c r="L81" s="601">
        <v>13.22</v>
      </c>
    </row>
    <row r="82" spans="1:12" s="218" customFormat="1" outlineLevel="1" x14ac:dyDescent="0.25">
      <c r="A82"/>
      <c r="B82" s="255" t="s">
        <v>22</v>
      </c>
      <c r="C82" s="223" t="s">
        <v>21</v>
      </c>
      <c r="D82" s="342" t="s">
        <v>662</v>
      </c>
      <c r="E82" s="186">
        <f>IF(ISERROR(VLOOKUP(B82,'2020 UPA'!$B$5:H318,7, FALSE)),0,VLOOKUP(B82,'2020 UPA'!$B$5:H318,7, FALSE))</f>
        <v>19</v>
      </c>
      <c r="F82" s="186">
        <f>IF(ISERROR(VLOOKUP(B82,'2021 UPA'!$B$5:H305,7, FALSE)),0,VLOOKUP(B82,'2021 UPA'!$B$5:H305,7, FALSE))</f>
        <v>21.32</v>
      </c>
      <c r="G82" s="186">
        <f>IF(ISERROR(VLOOKUP(B82,'2022 UPA'!$B$5:H305,7, FALSE)),0,VLOOKUP(B82,'2022 UPA'!$B$5:H305,7, FALSE))</f>
        <v>29.81</v>
      </c>
      <c r="H82" s="186">
        <f>IF(ISERROR(VLOOKUP(B82,'2023 UPA'!$B$5:H305,7, FALSE)),0,VLOOKUP(B82,'2023 UPA'!$B$5:H305,7, FALSE))</f>
        <v>35.14</v>
      </c>
      <c r="I82" s="186">
        <f>IF(ISERROR(VLOOKUP(B82,'2024 UPA'!$B$5:H305,7, FALSE)),0,VLOOKUP(B82,'2024 UPA'!$B$5:H305,7, FALSE))</f>
        <v>27.08</v>
      </c>
      <c r="J82" s="186">
        <f>IF(ISERROR(VLOOKUP(B82,'2025 UPA'!$B$5:H305,7, FALSE)),0,VLOOKUP(B82,'2025 UPA'!$B$5:H305,7, FALSE))</f>
        <v>0</v>
      </c>
      <c r="K82" s="601" t="s">
        <v>1093</v>
      </c>
      <c r="L82" s="601" t="s">
        <v>1093</v>
      </c>
    </row>
    <row r="83" spans="1:12" s="218" customFormat="1" outlineLevel="1" x14ac:dyDescent="0.25">
      <c r="A83"/>
      <c r="B83" s="255" t="s">
        <v>218</v>
      </c>
      <c r="C83" s="223" t="s">
        <v>161</v>
      </c>
      <c r="D83" s="342" t="s">
        <v>687</v>
      </c>
      <c r="E83" s="186">
        <f>IF(ISERROR(VLOOKUP(B83,'2020 UPA'!$B$5:H319,7, FALSE)),0,VLOOKUP(B83,'2020 UPA'!$B$5:H319,7, FALSE))</f>
        <v>1082.73</v>
      </c>
      <c r="F83" s="186">
        <f>IF(ISERROR(VLOOKUP(B83,'2021 UPA'!$B$5:H306,7, FALSE)),0,VLOOKUP(B83,'2021 UPA'!$B$5:H306,7, FALSE))</f>
        <v>2486.36</v>
      </c>
      <c r="G83" s="186">
        <f>IF(ISERROR(VLOOKUP(B83,'2022 UPA'!$B$5:H306,7, FALSE)),0,VLOOKUP(B83,'2022 UPA'!$B$5:H306,7, FALSE))</f>
        <v>1490.39</v>
      </c>
      <c r="H83" s="186">
        <f>IF(ISERROR(VLOOKUP(B83,'2023 UPA'!$B$5:H306,7, FALSE)),0,VLOOKUP(B83,'2023 UPA'!$B$5:H306,7, FALSE))</f>
        <v>1899.21</v>
      </c>
      <c r="I83" s="186">
        <f>IF(ISERROR(VLOOKUP(B83,'2024 UPA'!$B$5:H306,7, FALSE)),0,VLOOKUP(B83,'2024 UPA'!$B$5:H306,7, FALSE))</f>
        <v>4469.78</v>
      </c>
      <c r="J83" s="186">
        <f>IF(ISERROR(VLOOKUP(B83,'2025 UPA'!$B$5:H306,7, FALSE)),0,VLOOKUP(B83,'2025 UPA'!$B$5:H306,7, FALSE))</f>
        <v>135223.85999999999</v>
      </c>
      <c r="K83" s="601">
        <v>135223.85999999999</v>
      </c>
      <c r="L83" s="601">
        <v>135223.85999999999</v>
      </c>
    </row>
    <row r="84" spans="1:12" s="218" customFormat="1" outlineLevel="1" x14ac:dyDescent="0.25">
      <c r="A84"/>
      <c r="B84" s="255" t="s">
        <v>87</v>
      </c>
      <c r="C84" s="223" t="s">
        <v>86</v>
      </c>
      <c r="D84" s="342" t="s">
        <v>687</v>
      </c>
      <c r="E84" s="186">
        <f>IF(ISERROR(VLOOKUP(B84,'2020 UPA'!$B$5:H320,7, FALSE)),0,VLOOKUP(B84,'2020 UPA'!$B$5:H320,7, FALSE))</f>
        <v>4583.29</v>
      </c>
      <c r="F84" s="186">
        <f>IF(ISERROR(VLOOKUP(B84,'2021 UPA'!$B$5:H307,7, FALSE)),0,VLOOKUP(B84,'2021 UPA'!$B$5:H307,7, FALSE))</f>
        <v>1412.06</v>
      </c>
      <c r="G84" s="186">
        <f>IF(ISERROR(VLOOKUP(B84,'2022 UPA'!$B$5:H307,7, FALSE)),0,VLOOKUP(B84,'2022 UPA'!$B$5:H307,7, FALSE))</f>
        <v>102.42</v>
      </c>
      <c r="H84" s="186">
        <f>IF(ISERROR(VLOOKUP(B84,'2023 UPA'!$B$5:H307,7, FALSE)),0,VLOOKUP(B84,'2023 UPA'!$B$5:H307,7, FALSE))</f>
        <v>31797.46</v>
      </c>
      <c r="I84" s="186">
        <f>IF(ISERROR(VLOOKUP(B84,'2024 UPA'!$B$5:H307,7, FALSE)),0,VLOOKUP(B84,'2024 UPA'!$B$5:H307,7, FALSE))</f>
        <v>2096.58</v>
      </c>
      <c r="J84" s="186">
        <f>IF(ISERROR(VLOOKUP(B84,'2025 UPA'!$B$5:H307,7, FALSE)),0,VLOOKUP(B84,'2025 UPA'!$B$5:H307,7, FALSE))</f>
        <v>3284.34</v>
      </c>
      <c r="K84" s="601">
        <v>2404.58</v>
      </c>
      <c r="L84" s="601">
        <v>3284.34</v>
      </c>
    </row>
    <row r="85" spans="1:12" s="218" customFormat="1" outlineLevel="1" x14ac:dyDescent="0.25">
      <c r="A85"/>
      <c r="B85" s="255" t="s">
        <v>219</v>
      </c>
      <c r="C85" s="223" t="s">
        <v>220</v>
      </c>
      <c r="D85" s="342" t="s">
        <v>687</v>
      </c>
      <c r="E85" s="186">
        <f>IF(ISERROR(VLOOKUP(B85,'2020 UPA'!$B$5:H321,7, FALSE)),0,VLOOKUP(B85,'2020 UPA'!$B$5:H321,7, FALSE))</f>
        <v>9547.61</v>
      </c>
      <c r="F85" s="186">
        <f>IF(ISERROR(VLOOKUP(B85,'2021 UPA'!$B$5:H308,7, FALSE)),0,VLOOKUP(B85,'2021 UPA'!$B$5:H308,7, FALSE))</f>
        <v>10033.57</v>
      </c>
      <c r="G85" s="186">
        <f>IF(ISERROR(VLOOKUP(B85,'2022 UPA'!$B$5:H308,7, FALSE)),0,VLOOKUP(B85,'2022 UPA'!$B$5:H308,7, FALSE))</f>
        <v>7599.87</v>
      </c>
      <c r="H85" s="186">
        <f>IF(ISERROR(VLOOKUP(B85,'2023 UPA'!$B$5:H308,7, FALSE)),0,VLOOKUP(B85,'2023 UPA'!$B$5:H308,7, FALSE))</f>
        <v>9455.5</v>
      </c>
      <c r="I85" s="186">
        <f>IF(ISERROR(VLOOKUP(B85,'2024 UPA'!$B$5:H308,7, FALSE)),0,VLOOKUP(B85,'2024 UPA'!$B$5:H308,7, FALSE))</f>
        <v>12564.09</v>
      </c>
      <c r="J85" s="186">
        <f>IF(ISERROR(VLOOKUP(B85,'2025 UPA'!$B$5:H308,7, FALSE)),0,VLOOKUP(B85,'2025 UPA'!$B$5:H308,7, FALSE))</f>
        <v>0</v>
      </c>
      <c r="K85" s="601" t="s">
        <v>1093</v>
      </c>
      <c r="L85" s="601" t="s">
        <v>1093</v>
      </c>
    </row>
    <row r="86" spans="1:12" s="218" customFormat="1" outlineLevel="1" x14ac:dyDescent="0.25">
      <c r="A86"/>
      <c r="B86" s="255" t="s">
        <v>221</v>
      </c>
      <c r="C86" s="223" t="s">
        <v>222</v>
      </c>
      <c r="D86" s="342" t="s">
        <v>658</v>
      </c>
      <c r="E86" s="186">
        <f>IF(ISERROR(VLOOKUP(B86,'2020 UPA'!$B$5:H322,7, FALSE)),0,VLOOKUP(B86,'2020 UPA'!$B$5:H322,7, FALSE))</f>
        <v>0.73</v>
      </c>
      <c r="F86" s="186">
        <f>IF(ISERROR(VLOOKUP(B86,'2021 UPA'!$B$5:H309,7, FALSE)),0,VLOOKUP(B86,'2021 UPA'!$B$5:H309,7, FALSE))</f>
        <v>0.4</v>
      </c>
      <c r="G86" s="186">
        <f>IF(ISERROR(VLOOKUP(B86,'2022 UPA'!$B$5:H309,7, FALSE)),0,VLOOKUP(B86,'2022 UPA'!$B$5:H309,7, FALSE))</f>
        <v>0.92</v>
      </c>
      <c r="H86" s="186">
        <f>IF(ISERROR(VLOOKUP(B86,'2023 UPA'!$B$5:H309,7, FALSE)),0,VLOOKUP(B86,'2023 UPA'!$B$5:H309,7, FALSE))</f>
        <v>0.49</v>
      </c>
      <c r="I86" s="186">
        <f>IF(ISERROR(VLOOKUP(B86,'2024 UPA'!$B$5:H309,7, FALSE)),0,VLOOKUP(B86,'2024 UPA'!$B$5:H309,7, FALSE))</f>
        <v>0.53</v>
      </c>
      <c r="J86" s="186">
        <f>IF(ISERROR(VLOOKUP(B86,'2025 UPA'!$B$5:H309,7, FALSE)),0,VLOOKUP(B86,'2025 UPA'!$B$5:H309,7, FALSE))</f>
        <v>0</v>
      </c>
      <c r="K86" s="601" t="s">
        <v>1093</v>
      </c>
      <c r="L86" s="601" t="s">
        <v>1093</v>
      </c>
    </row>
    <row r="87" spans="1:12" s="218" customFormat="1" outlineLevel="1" x14ac:dyDescent="0.25">
      <c r="A87"/>
      <c r="B87" s="255" t="s">
        <v>225</v>
      </c>
      <c r="C87" s="223" t="s">
        <v>223</v>
      </c>
      <c r="D87" s="342" t="s">
        <v>657</v>
      </c>
      <c r="E87" s="186">
        <f>IF(ISERROR(VLOOKUP(B87,'2020 UPA'!$B$5:H323,7, FALSE)),0,VLOOKUP(B87,'2020 UPA'!$B$5:H323,7, FALSE))</f>
        <v>14.29</v>
      </c>
      <c r="F87" s="186">
        <f>IF(ISERROR(VLOOKUP(B87,'2021 UPA'!$B$5:H310,7, FALSE)),0,VLOOKUP(B87,'2021 UPA'!$B$5:H310,7, FALSE))</f>
        <v>24.8</v>
      </c>
      <c r="G87" s="186">
        <f>IF(ISERROR(VLOOKUP(B87,'2022 UPA'!$B$5:H310,7, FALSE)),0,VLOOKUP(B87,'2022 UPA'!$B$5:H310,7, FALSE))</f>
        <v>19.55</v>
      </c>
      <c r="H87" s="186">
        <f>IF(ISERROR(VLOOKUP(B87,'2023 UPA'!$B$5:H310,7, FALSE)),0,VLOOKUP(B87,'2023 UPA'!$B$5:H310,7, FALSE))</f>
        <v>22.84</v>
      </c>
      <c r="I87" s="186">
        <f>IF(ISERROR(VLOOKUP(B87,'2024 UPA'!$B$5:H310,7, FALSE)),0,VLOOKUP(B87,'2024 UPA'!$B$5:H310,7, FALSE))</f>
        <v>26.15</v>
      </c>
      <c r="J87" s="186">
        <f>IF(ISERROR(VLOOKUP(B87,'2025 UPA'!$B$5:H310,7, FALSE)),0,VLOOKUP(B87,'2025 UPA'!$B$5:H310,7, FALSE))</f>
        <v>0</v>
      </c>
      <c r="K87" s="601" t="s">
        <v>1093</v>
      </c>
      <c r="L87" s="601" t="s">
        <v>1093</v>
      </c>
    </row>
    <row r="88" spans="1:12" s="218" customFormat="1" outlineLevel="1" x14ac:dyDescent="0.25">
      <c r="A88"/>
      <c r="B88" s="255" t="s">
        <v>226</v>
      </c>
      <c r="C88" s="223" t="s">
        <v>224</v>
      </c>
      <c r="D88" s="342" t="s">
        <v>657</v>
      </c>
      <c r="E88" s="186">
        <f>IF(ISERROR(VLOOKUP(B88,'2020 UPA'!$B$5:H324,7, FALSE)),0,VLOOKUP(B88,'2020 UPA'!$B$5:H324,7, FALSE))</f>
        <v>13.18</v>
      </c>
      <c r="F88" s="186">
        <f>IF(ISERROR(VLOOKUP(B88,'2021 UPA'!$B$5:H311,7, FALSE)),0,VLOOKUP(B88,'2021 UPA'!$B$5:H311,7, FALSE))</f>
        <v>31</v>
      </c>
      <c r="G88" s="186">
        <f>IF(ISERROR(VLOOKUP(B88,'2022 UPA'!$B$5:H311,7, FALSE)),0,VLOOKUP(B88,'2022 UPA'!$B$5:H311,7, FALSE))</f>
        <v>23.72</v>
      </c>
      <c r="H88" s="186">
        <f>IF(ISERROR(VLOOKUP(B88,'2023 UPA'!$B$5:H311,7, FALSE)),0,VLOOKUP(B88,'2023 UPA'!$B$5:H311,7, FALSE))</f>
        <v>28.34</v>
      </c>
      <c r="I88" s="186">
        <f>IF(ISERROR(VLOOKUP(B88,'2024 UPA'!$B$5:H311,7, FALSE)),0,VLOOKUP(B88,'2024 UPA'!$B$5:H311,7, FALSE))</f>
        <v>34.299999999999997</v>
      </c>
      <c r="J88" s="186">
        <f>IF(ISERROR(VLOOKUP(B88,'2025 UPA'!$B$5:H311,7, FALSE)),0,VLOOKUP(B88,'2025 UPA'!$B$5:H311,7, FALSE))</f>
        <v>0</v>
      </c>
      <c r="K88" s="601" t="s">
        <v>1093</v>
      </c>
      <c r="L88" s="601" t="s">
        <v>1093</v>
      </c>
    </row>
    <row r="89" spans="1:12" s="218" customFormat="1" outlineLevel="1" x14ac:dyDescent="0.25">
      <c r="A89"/>
      <c r="B89" s="255" t="s">
        <v>227</v>
      </c>
      <c r="C89" s="223" t="s">
        <v>228</v>
      </c>
      <c r="D89" s="342" t="s">
        <v>657</v>
      </c>
      <c r="E89" s="186">
        <f>IF(ISERROR(VLOOKUP(B89,'2020 UPA'!$B$5:H325,7, FALSE)),0,VLOOKUP(B89,'2020 UPA'!$B$5:H325,7, FALSE))</f>
        <v>19.46</v>
      </c>
      <c r="F89" s="186">
        <f>IF(ISERROR(VLOOKUP(B89,'2021 UPA'!$B$5:H312,7, FALSE)),0,VLOOKUP(B89,'2021 UPA'!$B$5:H312,7, FALSE))</f>
        <v>23.96</v>
      </c>
      <c r="G89" s="186">
        <f>IF(ISERROR(VLOOKUP(B89,'2022 UPA'!$B$5:H312,7, FALSE)),0,VLOOKUP(B89,'2022 UPA'!$B$5:H312,7, FALSE))</f>
        <v>34.549999999999997</v>
      </c>
      <c r="H89" s="186">
        <f>IF(ISERROR(VLOOKUP(B89,'2023 UPA'!$B$5:H312,7, FALSE)),0,VLOOKUP(B89,'2023 UPA'!$B$5:H312,7, FALSE))</f>
        <v>62.45</v>
      </c>
      <c r="I89" s="186">
        <f>IF(ISERROR(VLOOKUP(B89,'2024 UPA'!$B$5:H312,7, FALSE)),0,VLOOKUP(B89,'2024 UPA'!$B$5:H312,7, FALSE))</f>
        <v>68.260000000000005</v>
      </c>
      <c r="J89" s="186">
        <f>IF(ISERROR(VLOOKUP(B89,'2025 UPA'!$B$5:H312,7, FALSE)),0,VLOOKUP(B89,'2025 UPA'!$B$5:H312,7, FALSE))</f>
        <v>0</v>
      </c>
      <c r="K89" s="601" t="s">
        <v>1093</v>
      </c>
      <c r="L89" s="601" t="s">
        <v>1093</v>
      </c>
    </row>
    <row r="90" spans="1:12" s="218" customFormat="1" outlineLevel="1" x14ac:dyDescent="0.25">
      <c r="A90"/>
      <c r="B90" s="255" t="s">
        <v>229</v>
      </c>
      <c r="C90" s="223" t="s">
        <v>689</v>
      </c>
      <c r="D90" s="342" t="s">
        <v>657</v>
      </c>
      <c r="E90" s="186">
        <f>IF(ISERROR(VLOOKUP(B90,'2020 UPA'!$B$5:H326,7, FALSE)),0,VLOOKUP(B90,'2020 UPA'!$B$5:H326,7, FALSE))</f>
        <v>41.92</v>
      </c>
      <c r="F90" s="186">
        <f>IF(ISERROR(VLOOKUP(B90,'2021 UPA'!$B$5:H313,7, FALSE)),0,VLOOKUP(B90,'2021 UPA'!$B$5:H313,7, FALSE))</f>
        <v>91.8</v>
      </c>
      <c r="G90" s="186">
        <f>IF(ISERROR(VLOOKUP(B90,'2022 UPA'!$B$5:H313,7, FALSE)),0,VLOOKUP(B90,'2022 UPA'!$B$5:H313,7, FALSE))</f>
        <v>93.6</v>
      </c>
      <c r="H90" s="186">
        <f>IF(ISERROR(VLOOKUP(B90,'2023 UPA'!$B$5:H313,7, FALSE)),0,VLOOKUP(B90,'2023 UPA'!$B$5:H313,7, FALSE))</f>
        <v>139.36000000000001</v>
      </c>
      <c r="I90" s="186">
        <f>IF(ISERROR(VLOOKUP(B90,'2024 UPA'!$B$5:H313,7, FALSE)),0,VLOOKUP(B90,'2024 UPA'!$B$5:H313,7, FALSE))</f>
        <v>0</v>
      </c>
      <c r="J90" s="186">
        <f>IF(ISERROR(VLOOKUP(B90,'2025 UPA'!$B$5:H313,7, FALSE)),0,VLOOKUP(B90,'2025 UPA'!$B$5:H313,7, FALSE))</f>
        <v>0</v>
      </c>
      <c r="K90" s="601" t="s">
        <v>1093</v>
      </c>
      <c r="L90" s="601" t="s">
        <v>1093</v>
      </c>
    </row>
    <row r="91" spans="1:12" s="218" customFormat="1" outlineLevel="1" x14ac:dyDescent="0.25">
      <c r="A91"/>
      <c r="B91" s="255" t="s">
        <v>230</v>
      </c>
      <c r="C91" s="223" t="s">
        <v>766</v>
      </c>
      <c r="D91" s="342" t="s">
        <v>657</v>
      </c>
      <c r="E91" s="186">
        <f>IF(ISERROR(VLOOKUP(B91,'2020 UPA'!$B$5:H327,7, FALSE)),0,VLOOKUP(B91,'2020 UPA'!$B$5:H327,7, FALSE))</f>
        <v>75.12</v>
      </c>
      <c r="F91" s="186">
        <f>IF(ISERROR(VLOOKUP(B91,'2021 UPA'!$B$5:H314,7, FALSE)),0,VLOOKUP(B91,'2021 UPA'!$B$5:H314,7, FALSE))</f>
        <v>46.53</v>
      </c>
      <c r="G91" s="186">
        <f>IF(ISERROR(VLOOKUP(B91,'2022 UPA'!$B$5:H314,7, FALSE)),0,VLOOKUP(B91,'2022 UPA'!$B$5:H314,7, FALSE))</f>
        <v>64.95</v>
      </c>
      <c r="H91" s="186">
        <f>IF(ISERROR(VLOOKUP(B91,'2023 UPA'!$B$5:H314,7, FALSE)),0,VLOOKUP(B91,'2023 UPA'!$B$5:H314,7, FALSE))</f>
        <v>92.91</v>
      </c>
      <c r="I91" s="186">
        <f>IF(ISERROR(VLOOKUP(B91,'2024 UPA'!$B$5:H314,7, FALSE)),0,VLOOKUP(B91,'2024 UPA'!$B$5:H314,7, FALSE))</f>
        <v>97.93</v>
      </c>
      <c r="J91" s="186">
        <f>IF(ISERROR(VLOOKUP(B91,'2025 UPA'!$B$5:H314,7, FALSE)),0,VLOOKUP(B91,'2025 UPA'!$B$5:H314,7, FALSE))</f>
        <v>0</v>
      </c>
      <c r="K91" s="601" t="s">
        <v>1093</v>
      </c>
      <c r="L91" s="601" t="s">
        <v>1093</v>
      </c>
    </row>
    <row r="92" spans="1:12" s="218" customFormat="1" outlineLevel="1" x14ac:dyDescent="0.25">
      <c r="A92"/>
      <c r="B92" s="255" t="s">
        <v>234</v>
      </c>
      <c r="C92" s="223" t="s">
        <v>231</v>
      </c>
      <c r="D92" s="342" t="s">
        <v>662</v>
      </c>
      <c r="E92" s="186">
        <f>IF(ISERROR(VLOOKUP(B92,'2020 UPA'!$B$5:H328,7, FALSE)),0,VLOOKUP(B92,'2020 UPA'!$B$5:H328,7, FALSE))</f>
        <v>6021.47</v>
      </c>
      <c r="F92" s="186">
        <f>IF(ISERROR(VLOOKUP(B92,'2021 UPA'!$B$5:H315,7, FALSE)),0,VLOOKUP(B92,'2021 UPA'!$B$5:H315,7, FALSE))</f>
        <v>2591.41</v>
      </c>
      <c r="G92" s="186">
        <f>IF(ISERROR(VLOOKUP(B92,'2022 UPA'!$B$5:H315,7, FALSE)),0,VLOOKUP(B92,'2022 UPA'!$B$5:H315,7, FALSE))</f>
        <v>4450.67</v>
      </c>
      <c r="H92" s="186">
        <f>IF(ISERROR(VLOOKUP(B92,'2023 UPA'!$B$5:H315,7, FALSE)),0,VLOOKUP(B92,'2023 UPA'!$B$5:H315,7, FALSE))</f>
        <v>0</v>
      </c>
      <c r="I92" s="186">
        <f>IF(ISERROR(VLOOKUP(B92,'2024 UPA'!$B$5:H315,7, FALSE)),0,VLOOKUP(B92,'2024 UPA'!$B$5:H315,7, FALSE))</f>
        <v>3493.94</v>
      </c>
      <c r="J92" s="186">
        <f>IF(ISERROR(VLOOKUP(B92,'2025 UPA'!$B$5:H315,7, FALSE)),0,VLOOKUP(B92,'2025 UPA'!$B$5:H315,7, FALSE))</f>
        <v>0</v>
      </c>
      <c r="K92" s="601" t="s">
        <v>1093</v>
      </c>
      <c r="L92" s="601" t="s">
        <v>1093</v>
      </c>
    </row>
    <row r="93" spans="1:12" s="218" customFormat="1" outlineLevel="1" x14ac:dyDescent="0.25">
      <c r="A93"/>
      <c r="B93" s="255" t="s">
        <v>235</v>
      </c>
      <c r="C93" s="223" t="s">
        <v>232</v>
      </c>
      <c r="D93" s="342" t="s">
        <v>662</v>
      </c>
      <c r="E93" s="186">
        <f>IF(ISERROR(VLOOKUP(B93,'2020 UPA'!$B$5:H329,7, FALSE)),0,VLOOKUP(B93,'2020 UPA'!$B$5:H329,7, FALSE))</f>
        <v>823.12</v>
      </c>
      <c r="F93" s="186">
        <f>IF(ISERROR(VLOOKUP(B93,'2021 UPA'!$B$5:H316,7, FALSE)),0,VLOOKUP(B93,'2021 UPA'!$B$5:H316,7, FALSE))</f>
        <v>475.49</v>
      </c>
      <c r="G93" s="186">
        <f>IF(ISERROR(VLOOKUP(B93,'2022 UPA'!$B$5:H316,7, FALSE)),0,VLOOKUP(B93,'2022 UPA'!$B$5:H316,7, FALSE))</f>
        <v>1512</v>
      </c>
      <c r="H93" s="186">
        <f>IF(ISERROR(VLOOKUP(B93,'2023 UPA'!$B$5:H316,7, FALSE)),0,VLOOKUP(B93,'2023 UPA'!$B$5:H316,7, FALSE))</f>
        <v>0</v>
      </c>
      <c r="I93" s="186">
        <f>IF(ISERROR(VLOOKUP(B93,'2024 UPA'!$B$5:H316,7, FALSE)),0,VLOOKUP(B93,'2024 UPA'!$B$5:H316,7, FALSE))</f>
        <v>1032.3599999999999</v>
      </c>
      <c r="J93" s="186">
        <f>IF(ISERROR(VLOOKUP(B93,'2025 UPA'!$B$5:H316,7, FALSE)),0,VLOOKUP(B93,'2025 UPA'!$B$5:H316,7, FALSE))</f>
        <v>0</v>
      </c>
      <c r="K93" s="601" t="s">
        <v>1093</v>
      </c>
      <c r="L93" s="601" t="s">
        <v>1093</v>
      </c>
    </row>
    <row r="94" spans="1:12" s="218" customFormat="1" outlineLevel="1" x14ac:dyDescent="0.25">
      <c r="A94"/>
      <c r="B94" s="255" t="s">
        <v>236</v>
      </c>
      <c r="C94" s="223" t="s">
        <v>237</v>
      </c>
      <c r="D94" s="342" t="s">
        <v>662</v>
      </c>
      <c r="E94" s="186">
        <f>IF(ISERROR(VLOOKUP(B94,'2020 UPA'!$B$5:H330,7, FALSE)),0,VLOOKUP(B94,'2020 UPA'!$B$5:H330,7, FALSE))</f>
        <v>915.88</v>
      </c>
      <c r="F94" s="186">
        <f>IF(ISERROR(VLOOKUP(B94,'2021 UPA'!$B$5:H317,7, FALSE)),0,VLOOKUP(B94,'2021 UPA'!$B$5:H317,7, FALSE))</f>
        <v>1237.92</v>
      </c>
      <c r="G94" s="186">
        <f>IF(ISERROR(VLOOKUP(B94,'2022 UPA'!$B$5:H317,7, FALSE)),0,VLOOKUP(B94,'2022 UPA'!$B$5:H317,7, FALSE))</f>
        <v>1600.82</v>
      </c>
      <c r="H94" s="186">
        <f>IF(ISERROR(VLOOKUP(B94,'2023 UPA'!$B$5:H317,7, FALSE)),0,VLOOKUP(B94,'2023 UPA'!$B$5:H317,7, FALSE))</f>
        <v>1398.72</v>
      </c>
      <c r="I94" s="186">
        <f>IF(ISERROR(VLOOKUP(B94,'2024 UPA'!$B$5:H317,7, FALSE)),0,VLOOKUP(B94,'2024 UPA'!$B$5:H317,7, FALSE))</f>
        <v>969.27</v>
      </c>
      <c r="J94" s="186">
        <f>IF(ISERROR(VLOOKUP(B94,'2025 UPA'!$B$5:H317,7, FALSE)),0,VLOOKUP(B94,'2025 UPA'!$B$5:H317,7, FALSE))</f>
        <v>0</v>
      </c>
      <c r="K94" s="601" t="s">
        <v>1093</v>
      </c>
      <c r="L94" s="601" t="s">
        <v>1093</v>
      </c>
    </row>
    <row r="95" spans="1:12" s="218" customFormat="1" outlineLevel="1" x14ac:dyDescent="0.25">
      <c r="A95"/>
      <c r="B95" s="255" t="s">
        <v>238</v>
      </c>
      <c r="C95" s="223" t="s">
        <v>233</v>
      </c>
      <c r="D95" s="342" t="s">
        <v>662</v>
      </c>
      <c r="E95" s="186">
        <f>IF(ISERROR(VLOOKUP(B95,'2020 UPA'!$B$5:H331,7, FALSE)),0,VLOOKUP(B95,'2020 UPA'!$B$5:H331,7, FALSE))</f>
        <v>390.39</v>
      </c>
      <c r="F95" s="186">
        <f>IF(ISERROR(VLOOKUP(B95,'2021 UPA'!$B$5:H318,7, FALSE)),0,VLOOKUP(B95,'2021 UPA'!$B$5:H318,7, FALSE))</f>
        <v>488.99</v>
      </c>
      <c r="G95" s="186">
        <f>IF(ISERROR(VLOOKUP(B95,'2022 UPA'!$B$5:H318,7, FALSE)),0,VLOOKUP(B95,'2022 UPA'!$B$5:H318,7, FALSE))</f>
        <v>1270.6199999999999</v>
      </c>
      <c r="H95" s="186">
        <f>IF(ISERROR(VLOOKUP(B95,'2023 UPA'!$B$5:H318,7, FALSE)),0,VLOOKUP(B95,'2023 UPA'!$B$5:H318,7, FALSE))</f>
        <v>592.41</v>
      </c>
      <c r="I95" s="186">
        <f>IF(ISERROR(VLOOKUP(B95,'2024 UPA'!$B$5:H318,7, FALSE)),0,VLOOKUP(B95,'2024 UPA'!$B$5:H318,7, FALSE))</f>
        <v>318.92</v>
      </c>
      <c r="J95" s="186">
        <f>IF(ISERROR(VLOOKUP(B95,'2025 UPA'!$B$5:H318,7, FALSE)),0,VLOOKUP(B95,'2025 UPA'!$B$5:H318,7, FALSE))</f>
        <v>0</v>
      </c>
      <c r="K95" s="601" t="s">
        <v>1093</v>
      </c>
      <c r="L95" s="601" t="s">
        <v>1093</v>
      </c>
    </row>
    <row r="96" spans="1:12" s="218" customFormat="1" outlineLevel="1" x14ac:dyDescent="0.25">
      <c r="A96"/>
      <c r="B96" s="255" t="s">
        <v>120</v>
      </c>
      <c r="C96" s="223" t="s">
        <v>767</v>
      </c>
      <c r="D96" s="342" t="s">
        <v>657</v>
      </c>
      <c r="E96" s="186">
        <f>IF(ISERROR(VLOOKUP(B96,'2020 UPA'!$B$5:H332,7, FALSE)),0,VLOOKUP(B96,'2020 UPA'!$B$5:H332,7, FALSE))</f>
        <v>227.24</v>
      </c>
      <c r="F96" s="186">
        <f>IF(ISERROR(VLOOKUP(B96,'2021 UPA'!$B$5:H319,7, FALSE)),0,VLOOKUP(B96,'2021 UPA'!$B$5:H319,7, FALSE))</f>
        <v>270.5</v>
      </c>
      <c r="G96" s="186">
        <f>IF(ISERROR(VLOOKUP(B96,'2022 UPA'!$B$5:H319,7, FALSE)),0,VLOOKUP(B96,'2022 UPA'!$B$5:H319,7, FALSE))</f>
        <v>270.77999999999997</v>
      </c>
      <c r="H96" s="186">
        <f>IF(ISERROR(VLOOKUP(B96,'2023 UPA'!$B$5:H319,7, FALSE)),0,VLOOKUP(B96,'2023 UPA'!$B$5:H319,7, FALSE))</f>
        <v>312.95</v>
      </c>
      <c r="I96" s="186">
        <f>IF(ISERROR(VLOOKUP(B96,'2024 UPA'!$B$5:H319,7, FALSE)),0,VLOOKUP(B96,'2024 UPA'!$B$5:H319,7, FALSE))</f>
        <v>342.75</v>
      </c>
      <c r="J96" s="186">
        <f>IF(ISERROR(VLOOKUP(B96,'2025 UPA'!$B$5:H319,7, FALSE)),0,VLOOKUP(B96,'2025 UPA'!$B$5:H319,7, FALSE))</f>
        <v>262.24</v>
      </c>
      <c r="K96" s="601">
        <v>262.24</v>
      </c>
      <c r="L96" s="601">
        <v>262.24</v>
      </c>
    </row>
    <row r="97" spans="1:12" s="218" customFormat="1" outlineLevel="1" x14ac:dyDescent="0.25">
      <c r="A97"/>
      <c r="B97" s="255" t="s">
        <v>239</v>
      </c>
      <c r="C97" s="223" t="s">
        <v>768</v>
      </c>
      <c r="D97" s="342" t="s">
        <v>657</v>
      </c>
      <c r="E97" s="186">
        <f>IF(ISERROR(VLOOKUP(B97,'2020 UPA'!$B$5:H333,7, FALSE)),0,VLOOKUP(B97,'2020 UPA'!$B$5:H333,7, FALSE))</f>
        <v>207.23</v>
      </c>
      <c r="F97" s="186">
        <f>IF(ISERROR(VLOOKUP(B97,'2021 UPA'!$B$5:H320,7, FALSE)),0,VLOOKUP(B97,'2021 UPA'!$B$5:H320,7, FALSE))</f>
        <v>237.8</v>
      </c>
      <c r="G97" s="186">
        <f>IF(ISERROR(VLOOKUP(B97,'2022 UPA'!$B$5:H320,7, FALSE)),0,VLOOKUP(B97,'2022 UPA'!$B$5:H320,7, FALSE))</f>
        <v>206.06</v>
      </c>
      <c r="H97" s="186">
        <f>IF(ISERROR(VLOOKUP(B97,'2023 UPA'!$B$5:H320,7, FALSE)),0,VLOOKUP(B97,'2023 UPA'!$B$5:H320,7, FALSE))</f>
        <v>290.82</v>
      </c>
      <c r="I97" s="186">
        <f>IF(ISERROR(VLOOKUP(B97,'2024 UPA'!$B$5:H320,7, FALSE)),0,VLOOKUP(B97,'2024 UPA'!$B$5:H320,7, FALSE))</f>
        <v>316.52</v>
      </c>
      <c r="J97" s="186">
        <f>IF(ISERROR(VLOOKUP(B97,'2025 UPA'!$B$5:H320,7, FALSE)),0,VLOOKUP(B97,'2025 UPA'!$B$5:H320,7, FALSE))</f>
        <v>404.51</v>
      </c>
      <c r="K97" s="601">
        <v>404.51</v>
      </c>
      <c r="L97" s="601">
        <v>404.51</v>
      </c>
    </row>
    <row r="98" spans="1:12" s="218" customFormat="1" outlineLevel="1" x14ac:dyDescent="0.25">
      <c r="A98"/>
      <c r="B98" s="255" t="s">
        <v>121</v>
      </c>
      <c r="C98" s="223" t="s">
        <v>769</v>
      </c>
      <c r="D98" s="342" t="s">
        <v>657</v>
      </c>
      <c r="E98" s="186">
        <f>IF(ISERROR(VLOOKUP(B98,'2020 UPA'!$B$5:H334,7, FALSE)),0,VLOOKUP(B98,'2020 UPA'!$B$5:H334,7, FALSE))</f>
        <v>271.99</v>
      </c>
      <c r="F98" s="186">
        <f>IF(ISERROR(VLOOKUP(B98,'2021 UPA'!$B$5:H321,7, FALSE)),0,VLOOKUP(B98,'2021 UPA'!$B$5:H321,7, FALSE))</f>
        <v>249.72</v>
      </c>
      <c r="G98" s="186">
        <f>IF(ISERROR(VLOOKUP(B98,'2022 UPA'!$B$5:H321,7, FALSE)),0,VLOOKUP(B98,'2022 UPA'!$B$5:H321,7, FALSE))</f>
        <v>211.81</v>
      </c>
      <c r="H98" s="186">
        <f>IF(ISERROR(VLOOKUP(B98,'2023 UPA'!$B$5:H321,7, FALSE)),0,VLOOKUP(B98,'2023 UPA'!$B$5:H321,7, FALSE))</f>
        <v>368.99</v>
      </c>
      <c r="I98" s="186">
        <f>IF(ISERROR(VLOOKUP(B98,'2024 UPA'!$B$5:H321,7, FALSE)),0,VLOOKUP(B98,'2024 UPA'!$B$5:H321,7, FALSE))</f>
        <v>173.35</v>
      </c>
      <c r="J98" s="186">
        <f>IF(ISERROR(VLOOKUP(B98,'2025 UPA'!$B$5:H321,7, FALSE)),0,VLOOKUP(B98,'2025 UPA'!$B$5:H321,7, FALSE))</f>
        <v>344.66</v>
      </c>
      <c r="K98" s="601">
        <v>413.45</v>
      </c>
      <c r="L98" s="601">
        <v>344.66</v>
      </c>
    </row>
    <row r="99" spans="1:12" s="218" customFormat="1" outlineLevel="1" x14ac:dyDescent="0.25">
      <c r="A99"/>
      <c r="B99" s="255" t="s">
        <v>240</v>
      </c>
      <c r="C99" s="223" t="s">
        <v>770</v>
      </c>
      <c r="D99" s="342" t="s">
        <v>657</v>
      </c>
      <c r="E99" s="186">
        <f>IF(ISERROR(VLOOKUP(B99,'2020 UPA'!$B$5:H335,7, FALSE)),0,VLOOKUP(B99,'2020 UPA'!$B$5:H335,7, FALSE))</f>
        <v>0</v>
      </c>
      <c r="F99" s="186">
        <f>IF(ISERROR(VLOOKUP(B99,'2021 UPA'!$B$5:H322,7, FALSE)),0,VLOOKUP(B99,'2021 UPA'!$B$5:H322,7, FALSE))</f>
        <v>284.44</v>
      </c>
      <c r="G99" s="186">
        <f>IF(ISERROR(VLOOKUP(B99,'2022 UPA'!$B$5:H322,7, FALSE)),0,VLOOKUP(B99,'2022 UPA'!$B$5:H322,7, FALSE))</f>
        <v>350</v>
      </c>
      <c r="H99" s="186">
        <f>IF(ISERROR(VLOOKUP(B99,'2023 UPA'!$B$5:H322,7, FALSE)),0,VLOOKUP(B99,'2023 UPA'!$B$5:H322,7, FALSE))</f>
        <v>382.57</v>
      </c>
      <c r="I99" s="186">
        <f>IF(ISERROR(VLOOKUP(B99,'2024 UPA'!$B$5:H322,7, FALSE)),0,VLOOKUP(B99,'2024 UPA'!$B$5:H322,7, FALSE))</f>
        <v>350</v>
      </c>
      <c r="J99" s="186">
        <f>IF(ISERROR(VLOOKUP(B99,'2025 UPA'!$B$5:H322,7, FALSE)),0,VLOOKUP(B99,'2025 UPA'!$B$5:H322,7, FALSE))</f>
        <v>0</v>
      </c>
      <c r="K99" s="601" t="s">
        <v>1093</v>
      </c>
      <c r="L99" s="601" t="s">
        <v>1093</v>
      </c>
    </row>
    <row r="100" spans="1:12" s="218" customFormat="1" outlineLevel="1" x14ac:dyDescent="0.25">
      <c r="A100"/>
      <c r="B100" s="255" t="s">
        <v>241</v>
      </c>
      <c r="C100" s="223" t="s">
        <v>242</v>
      </c>
      <c r="D100" s="342" t="s">
        <v>658</v>
      </c>
      <c r="E100" s="186">
        <f>IF(ISERROR(VLOOKUP(B100,'2020 UPA'!$B$5:H336,7, FALSE)),0,VLOOKUP(B100,'2020 UPA'!$B$5:H336,7, FALSE))</f>
        <v>51.17</v>
      </c>
      <c r="F100" s="186">
        <f>IF(ISERROR(VLOOKUP(B100,'2021 UPA'!$B$5:H323,7, FALSE)),0,VLOOKUP(B100,'2021 UPA'!$B$5:H323,7, FALSE))</f>
        <v>27.54</v>
      </c>
      <c r="G100" s="186">
        <f>IF(ISERROR(VLOOKUP(B100,'2022 UPA'!$B$5:H323,7, FALSE)),0,VLOOKUP(B100,'2022 UPA'!$B$5:H323,7, FALSE))</f>
        <v>184.69</v>
      </c>
      <c r="H100" s="186">
        <f>IF(ISERROR(VLOOKUP(B100,'2023 UPA'!$B$5:H323,7, FALSE)),0,VLOOKUP(B100,'2023 UPA'!$B$5:H323,7, FALSE))</f>
        <v>61.78</v>
      </c>
      <c r="I100" s="186">
        <f>IF(ISERROR(VLOOKUP(B100,'2024 UPA'!$B$5:H323,7, FALSE)),0,VLOOKUP(B100,'2024 UPA'!$B$5:H323,7, FALSE))</f>
        <v>138.04</v>
      </c>
      <c r="J100" s="186">
        <f>IF(ISERROR(VLOOKUP(B100,'2025 UPA'!$B$5:H323,7, FALSE)),0,VLOOKUP(B100,'2025 UPA'!$B$5:H323,7, FALSE))</f>
        <v>0</v>
      </c>
      <c r="K100" s="601" t="s">
        <v>1093</v>
      </c>
      <c r="L100" s="601" t="s">
        <v>1093</v>
      </c>
    </row>
    <row r="101" spans="1:12" s="218" customFormat="1" outlineLevel="1" x14ac:dyDescent="0.25">
      <c r="A101"/>
      <c r="B101" s="255" t="s">
        <v>243</v>
      </c>
      <c r="C101" s="223" t="s">
        <v>244</v>
      </c>
      <c r="D101" s="342" t="s">
        <v>658</v>
      </c>
      <c r="E101" s="186">
        <f>IF(ISERROR(VLOOKUP(B101,'2020 UPA'!$B$5:H337,7, FALSE)),0,VLOOKUP(B101,'2020 UPA'!$B$5:H337,7, FALSE))</f>
        <v>752.43</v>
      </c>
      <c r="F101" s="186">
        <f>IF(ISERROR(VLOOKUP(B101,'2021 UPA'!$B$5:H324,7, FALSE)),0,VLOOKUP(B101,'2021 UPA'!$B$5:H324,7, FALSE))</f>
        <v>1699.93</v>
      </c>
      <c r="G101" s="186">
        <f>IF(ISERROR(VLOOKUP(B101,'2022 UPA'!$B$5:H324,7, FALSE)),0,VLOOKUP(B101,'2022 UPA'!$B$5:H324,7, FALSE))</f>
        <v>1348.01</v>
      </c>
      <c r="H101" s="186">
        <f>IF(ISERROR(VLOOKUP(B101,'2023 UPA'!$B$5:H324,7, FALSE)),0,VLOOKUP(B101,'2023 UPA'!$B$5:H324,7, FALSE))</f>
        <v>1636.56</v>
      </c>
      <c r="I101" s="186">
        <f>IF(ISERROR(VLOOKUP(B101,'2024 UPA'!$B$5:H324,7, FALSE)),0,VLOOKUP(B101,'2024 UPA'!$B$5:H324,7, FALSE))</f>
        <v>1855.62</v>
      </c>
      <c r="J101" s="186">
        <f>IF(ISERROR(VLOOKUP(B101,'2025 UPA'!$B$5:H324,7, FALSE)),0,VLOOKUP(B101,'2025 UPA'!$B$5:H324,7, FALSE))</f>
        <v>2694.94</v>
      </c>
      <c r="K101" s="601" t="s">
        <v>1093</v>
      </c>
      <c r="L101" s="601">
        <v>2694.94</v>
      </c>
    </row>
    <row r="102" spans="1:12" s="218" customFormat="1" outlineLevel="1" x14ac:dyDescent="0.25">
      <c r="A102"/>
      <c r="B102" s="255" t="s">
        <v>245</v>
      </c>
      <c r="C102" s="223" t="s">
        <v>246</v>
      </c>
      <c r="D102" s="342" t="s">
        <v>658</v>
      </c>
      <c r="E102" s="186">
        <f>IF(ISERROR(VLOOKUP(B102,'2020 UPA'!$B$5:H338,7, FALSE)),0,VLOOKUP(B102,'2020 UPA'!$B$5:H338,7, FALSE))</f>
        <v>2042.1</v>
      </c>
      <c r="F102" s="186">
        <f>IF(ISERROR(VLOOKUP(B102,'2021 UPA'!$B$5:H325,7, FALSE)),0,VLOOKUP(B102,'2021 UPA'!$B$5:H325,7, FALSE))</f>
        <v>1640.03</v>
      </c>
      <c r="G102" s="186">
        <f>IF(ISERROR(VLOOKUP(B102,'2022 UPA'!$B$5:H325,7, FALSE)),0,VLOOKUP(B102,'2022 UPA'!$B$5:H325,7, FALSE))</f>
        <v>1738.94</v>
      </c>
      <c r="H102" s="186">
        <f>IF(ISERROR(VLOOKUP(B102,'2023 UPA'!$B$5:H325,7, FALSE)),0,VLOOKUP(B102,'2023 UPA'!$B$5:H325,7, FALSE))</f>
        <v>1750</v>
      </c>
      <c r="I102" s="186">
        <f>IF(ISERROR(VLOOKUP(B102,'2024 UPA'!$B$5:H325,7, FALSE)),0,VLOOKUP(B102,'2024 UPA'!$B$5:H325,7, FALSE))</f>
        <v>5279.8</v>
      </c>
      <c r="J102" s="186">
        <f>IF(ISERROR(VLOOKUP(B102,'2025 UPA'!$B$5:H325,7, FALSE)),0,VLOOKUP(B102,'2025 UPA'!$B$5:H325,7, FALSE))</f>
        <v>0</v>
      </c>
      <c r="K102" s="601" t="s">
        <v>1093</v>
      </c>
      <c r="L102" s="601" t="s">
        <v>1093</v>
      </c>
    </row>
    <row r="103" spans="1:12" s="218" customFormat="1" outlineLevel="1" x14ac:dyDescent="0.25">
      <c r="A103"/>
      <c r="B103" s="255" t="s">
        <v>247</v>
      </c>
      <c r="C103" s="223" t="s">
        <v>690</v>
      </c>
      <c r="D103" s="342" t="s">
        <v>658</v>
      </c>
      <c r="E103" s="186">
        <f>IF(ISERROR(VLOOKUP(B103,'2020 UPA'!$B$5:H339,7, FALSE)),0,VLOOKUP(B103,'2020 UPA'!$B$5:H339,7, FALSE))</f>
        <v>21.16</v>
      </c>
      <c r="F103" s="186">
        <f>IF(ISERROR(VLOOKUP(B103,'2021 UPA'!$B$5:H326,7, FALSE)),0,VLOOKUP(B103,'2021 UPA'!$B$5:H326,7, FALSE))</f>
        <v>22.22</v>
      </c>
      <c r="G103" s="186">
        <f>IF(ISERROR(VLOOKUP(B103,'2022 UPA'!$B$5:H326,7, FALSE)),0,VLOOKUP(B103,'2022 UPA'!$B$5:H326,7, FALSE))</f>
        <v>18.28</v>
      </c>
      <c r="H103" s="186">
        <f>IF(ISERROR(VLOOKUP(B103,'2023 UPA'!$B$5:H326,7, FALSE)),0,VLOOKUP(B103,'2023 UPA'!$B$5:H326,7, FALSE))</f>
        <v>165</v>
      </c>
      <c r="I103" s="186">
        <f>IF(ISERROR(VLOOKUP(B103,'2024 UPA'!$B$5:H326,7, FALSE)),0,VLOOKUP(B103,'2024 UPA'!$B$5:H326,7, FALSE))</f>
        <v>111.65</v>
      </c>
      <c r="J103" s="186">
        <f>IF(ISERROR(VLOOKUP(B103,'2025 UPA'!$B$5:H326,7, FALSE)),0,VLOOKUP(B103,'2025 UPA'!$B$5:H326,7, FALSE))</f>
        <v>0</v>
      </c>
      <c r="K103" s="601" t="s">
        <v>1093</v>
      </c>
      <c r="L103" s="601" t="s">
        <v>1093</v>
      </c>
    </row>
    <row r="104" spans="1:12" s="218" customFormat="1" outlineLevel="1" x14ac:dyDescent="0.25">
      <c r="A104"/>
      <c r="B104" s="255" t="s">
        <v>248</v>
      </c>
      <c r="C104" s="223" t="s">
        <v>691</v>
      </c>
      <c r="D104" s="342" t="s">
        <v>657</v>
      </c>
      <c r="E104" s="186">
        <f>IF(ISERROR(VLOOKUP(B104,'2020 UPA'!$B$5:H340,7, FALSE)),0,VLOOKUP(B104,'2020 UPA'!$B$5:H340,7, FALSE))</f>
        <v>1383.49</v>
      </c>
      <c r="F104" s="186">
        <f>IF(ISERROR(VLOOKUP(B104,'2021 UPA'!$B$5:H327,7, FALSE)),0,VLOOKUP(B104,'2021 UPA'!$B$5:H327,7, FALSE))</f>
        <v>2638.39</v>
      </c>
      <c r="G104" s="186">
        <f>IF(ISERROR(VLOOKUP(B104,'2022 UPA'!$B$5:H327,7, FALSE)),0,VLOOKUP(B104,'2022 UPA'!$B$5:H327,7, FALSE))</f>
        <v>2019.09</v>
      </c>
      <c r="H104" s="186">
        <f>IF(ISERROR(VLOOKUP(B104,'2023 UPA'!$B$5:H327,7, FALSE)),0,VLOOKUP(B104,'2023 UPA'!$B$5:H327,7, FALSE))</f>
        <v>12000</v>
      </c>
      <c r="I104" s="186">
        <f>IF(ISERROR(VLOOKUP(B104,'2024 UPA'!$B$5:H327,7, FALSE)),0,VLOOKUP(B104,'2024 UPA'!$B$5:H327,7, FALSE))</f>
        <v>3086.02</v>
      </c>
      <c r="J104" s="186">
        <f>IF(ISERROR(VLOOKUP(B104,'2025 UPA'!$B$5:H327,7, FALSE)),0,VLOOKUP(B104,'2025 UPA'!$B$5:H327,7, FALSE))</f>
        <v>0</v>
      </c>
      <c r="K104" s="601" t="s">
        <v>1093</v>
      </c>
      <c r="L104" s="601" t="s">
        <v>1093</v>
      </c>
    </row>
    <row r="105" spans="1:12" s="218" customFormat="1" outlineLevel="1" x14ac:dyDescent="0.25">
      <c r="A105"/>
      <c r="B105" s="255" t="s">
        <v>250</v>
      </c>
      <c r="C105" s="223" t="s">
        <v>692</v>
      </c>
      <c r="D105" s="342" t="s">
        <v>658</v>
      </c>
      <c r="E105" s="186">
        <f>IF(ISERROR(VLOOKUP(B105,'2020 UPA'!$B$5:H341,7, FALSE)),0,VLOOKUP(B105,'2020 UPA'!$B$5:H341,7, FALSE))</f>
        <v>102.11</v>
      </c>
      <c r="F105" s="186">
        <f>IF(ISERROR(VLOOKUP(B105,'2021 UPA'!$B$5:H328,7, FALSE)),0,VLOOKUP(B105,'2021 UPA'!$B$5:H328,7, FALSE))</f>
        <v>119.72</v>
      </c>
      <c r="G105" s="186">
        <f>IF(ISERROR(VLOOKUP(B105,'2022 UPA'!$B$5:H328,7, FALSE)),0,VLOOKUP(B105,'2022 UPA'!$B$5:H328,7, FALSE))</f>
        <v>128.66</v>
      </c>
      <c r="H105" s="186">
        <f>IF(ISERROR(VLOOKUP(B105,'2023 UPA'!$B$5:H328,7, FALSE)),0,VLOOKUP(B105,'2023 UPA'!$B$5:H328,7, FALSE))</f>
        <v>700</v>
      </c>
      <c r="I105" s="186">
        <f>IF(ISERROR(VLOOKUP(B105,'2024 UPA'!$B$5:H328,7, FALSE)),0,VLOOKUP(B105,'2024 UPA'!$B$5:H328,7, FALSE))</f>
        <v>172.62</v>
      </c>
      <c r="J105" s="186">
        <f>IF(ISERROR(VLOOKUP(B105,'2025 UPA'!$B$5:H328,7, FALSE)),0,VLOOKUP(B105,'2025 UPA'!$B$5:H328,7, FALSE))</f>
        <v>0</v>
      </c>
      <c r="K105" s="601" t="s">
        <v>1093</v>
      </c>
      <c r="L105" s="601" t="s">
        <v>1093</v>
      </c>
    </row>
    <row r="106" spans="1:12" s="218" customFormat="1" outlineLevel="1" x14ac:dyDescent="0.25">
      <c r="A106"/>
      <c r="B106" s="255" t="s">
        <v>252</v>
      </c>
      <c r="C106" s="223" t="s">
        <v>771</v>
      </c>
      <c r="D106" s="342" t="s">
        <v>662</v>
      </c>
      <c r="E106" s="186">
        <f>IF(ISERROR(VLOOKUP(B106,'2020 UPA'!$B$5:H342,7, FALSE)),0,VLOOKUP(B106,'2020 UPA'!$B$5:H342,7, FALSE))</f>
        <v>126.38</v>
      </c>
      <c r="F106" s="186">
        <f>IF(ISERROR(VLOOKUP(B106,'2021 UPA'!$B$5:H329,7, FALSE)),0,VLOOKUP(B106,'2021 UPA'!$B$5:H329,7, FALSE))</f>
        <v>242.54</v>
      </c>
      <c r="G106" s="186">
        <f>IF(ISERROR(VLOOKUP(B106,'2022 UPA'!$B$5:H329,7, FALSE)),0,VLOOKUP(B106,'2022 UPA'!$B$5:H329,7, FALSE))</f>
        <v>266.83999999999997</v>
      </c>
      <c r="H106" s="186">
        <f>IF(ISERROR(VLOOKUP(B106,'2023 UPA'!$B$5:H329,7, FALSE)),0,VLOOKUP(B106,'2023 UPA'!$B$5:H329,7, FALSE))</f>
        <v>335.92</v>
      </c>
      <c r="I106" s="186">
        <f>IF(ISERROR(VLOOKUP(B106,'2024 UPA'!$B$5:H329,7, FALSE)),0,VLOOKUP(B106,'2024 UPA'!$B$5:H329,7, FALSE))</f>
        <v>321.45</v>
      </c>
      <c r="J106" s="186">
        <f>IF(ISERROR(VLOOKUP(B106,'2025 UPA'!$B$5:H329,7, FALSE)),0,VLOOKUP(B106,'2025 UPA'!$B$5:H329,7, FALSE))</f>
        <v>142.41</v>
      </c>
      <c r="K106" s="601">
        <v>129.87</v>
      </c>
      <c r="L106" s="601">
        <v>142.41</v>
      </c>
    </row>
    <row r="107" spans="1:12" s="218" customFormat="1" outlineLevel="1" x14ac:dyDescent="0.25">
      <c r="A107"/>
      <c r="B107" s="255" t="s">
        <v>693</v>
      </c>
      <c r="C107" s="223" t="s">
        <v>694</v>
      </c>
      <c r="D107" s="342" t="s">
        <v>662</v>
      </c>
      <c r="E107" s="186">
        <f>IF(ISERROR(VLOOKUP(B107,'2020 UPA'!$B$5:H343,7, FALSE)),0,VLOOKUP(B107,'2020 UPA'!$B$5:H343,7, FALSE))</f>
        <v>295.8</v>
      </c>
      <c r="F107" s="186">
        <f>IF(ISERROR(VLOOKUP(B107,'2021 UPA'!$B$5:H330,7, FALSE)),0,VLOOKUP(B107,'2021 UPA'!$B$5:H330,7, FALSE))</f>
        <v>478.94</v>
      </c>
      <c r="G107" s="186">
        <f>IF(ISERROR(VLOOKUP(B107,'2022 UPA'!$B$5:H330,7, FALSE)),0,VLOOKUP(B107,'2022 UPA'!$B$5:H330,7, FALSE))</f>
        <v>380.3</v>
      </c>
      <c r="H107" s="186">
        <f>IF(ISERROR(VLOOKUP(B107,'2023 UPA'!$B$5:H330,7, FALSE)),0,VLOOKUP(B107,'2023 UPA'!$B$5:H330,7, FALSE))</f>
        <v>225.58</v>
      </c>
      <c r="I107" s="186">
        <f>IF(ISERROR(VLOOKUP(B107,'2024 UPA'!$B$5:H330,7, FALSE)),0,VLOOKUP(B107,'2024 UPA'!$B$5:H330,7, FALSE))</f>
        <v>291.94</v>
      </c>
      <c r="J107" s="186">
        <f>IF(ISERROR(VLOOKUP(B107,'2025 UPA'!$B$5:H330,7, FALSE)),0,VLOOKUP(B107,'2025 UPA'!$B$5:H330,7, FALSE))</f>
        <v>0</v>
      </c>
      <c r="K107" s="601" t="s">
        <v>1093</v>
      </c>
      <c r="L107" s="601" t="s">
        <v>1093</v>
      </c>
    </row>
    <row r="108" spans="1:12" s="218" customFormat="1" outlineLevel="1" x14ac:dyDescent="0.25">
      <c r="A108"/>
      <c r="B108" s="255" t="s">
        <v>253</v>
      </c>
      <c r="C108" s="223" t="s">
        <v>695</v>
      </c>
      <c r="D108" s="342" t="s">
        <v>696</v>
      </c>
      <c r="E108" s="186">
        <f>IF(ISERROR(VLOOKUP(B108,'2020 UPA'!$B$5:H344,7, FALSE)),0,VLOOKUP(B108,'2020 UPA'!$B$5:H344,7, FALSE))</f>
        <v>1596.98</v>
      </c>
      <c r="F108" s="186">
        <f>IF(ISERROR(VLOOKUP(B108,'2021 UPA'!$B$5:H331,7, FALSE)),0,VLOOKUP(B108,'2021 UPA'!$B$5:H331,7, FALSE))</f>
        <v>3216.96</v>
      </c>
      <c r="G108" s="186">
        <f>IF(ISERROR(VLOOKUP(B108,'2022 UPA'!$B$5:H331,7, FALSE)),0,VLOOKUP(B108,'2022 UPA'!$B$5:H331,7, FALSE))</f>
        <v>4868.91</v>
      </c>
      <c r="H108" s="186">
        <f>IF(ISERROR(VLOOKUP(B108,'2023 UPA'!$B$5:H331,7, FALSE)),0,VLOOKUP(B108,'2023 UPA'!$B$5:H331,7, FALSE))</f>
        <v>3948.07</v>
      </c>
      <c r="I108" s="186">
        <f>IF(ISERROR(VLOOKUP(B108,'2024 UPA'!$B$5:H331,7, FALSE)),0,VLOOKUP(B108,'2024 UPA'!$B$5:H331,7, FALSE))</f>
        <v>4135.82</v>
      </c>
      <c r="J108" s="186">
        <f>IF(ISERROR(VLOOKUP(B108,'2025 UPA'!$B$5:H331,7, FALSE)),0,VLOOKUP(B108,'2025 UPA'!$B$5:H331,7, FALSE))</f>
        <v>6639.63</v>
      </c>
      <c r="K108" s="601">
        <v>8337.11</v>
      </c>
      <c r="L108" s="601">
        <v>6639.63</v>
      </c>
    </row>
    <row r="109" spans="1:12" s="218" customFormat="1" outlineLevel="1" x14ac:dyDescent="0.25">
      <c r="A109"/>
      <c r="B109" s="255" t="s">
        <v>254</v>
      </c>
      <c r="C109" s="223" t="s">
        <v>255</v>
      </c>
      <c r="D109" s="342" t="s">
        <v>662</v>
      </c>
      <c r="E109" s="186">
        <f>IF(ISERROR(VLOOKUP(B109,'2020 UPA'!$B$5:H345,7, FALSE)),0,VLOOKUP(B109,'2020 UPA'!$B$5:H345,7, FALSE))</f>
        <v>61.31</v>
      </c>
      <c r="F109" s="186">
        <f>IF(ISERROR(VLOOKUP(B109,'2021 UPA'!$B$5:H332,7, FALSE)),0,VLOOKUP(B109,'2021 UPA'!$B$5:H332,7, FALSE))</f>
        <v>56.6</v>
      </c>
      <c r="G109" s="186">
        <f>IF(ISERROR(VLOOKUP(B109,'2022 UPA'!$B$5:H332,7, FALSE)),0,VLOOKUP(B109,'2022 UPA'!$B$5:H332,7, FALSE))</f>
        <v>26.47</v>
      </c>
      <c r="H109" s="186">
        <f>IF(ISERROR(VLOOKUP(B109,'2023 UPA'!$B$5:H332,7, FALSE)),0,VLOOKUP(B109,'2023 UPA'!$B$5:H332,7, FALSE))</f>
        <v>75.37</v>
      </c>
      <c r="I109" s="186">
        <f>IF(ISERROR(VLOOKUP(B109,'2024 UPA'!$B$5:H332,7, FALSE)),0,VLOOKUP(B109,'2024 UPA'!$B$5:H332,7, FALSE))</f>
        <v>56.97</v>
      </c>
      <c r="J109" s="186">
        <f>IF(ISERROR(VLOOKUP(B109,'2025 UPA'!$B$5:H332,7, FALSE)),0,VLOOKUP(B109,'2025 UPA'!$B$5:H332,7, FALSE))</f>
        <v>31.02</v>
      </c>
      <c r="K109" s="601">
        <v>26.3</v>
      </c>
      <c r="L109" s="601">
        <v>31.02</v>
      </c>
    </row>
    <row r="110" spans="1:12" s="218" customFormat="1" outlineLevel="1" x14ac:dyDescent="0.25">
      <c r="A110"/>
      <c r="B110" s="255" t="s">
        <v>257</v>
      </c>
      <c r="C110" s="223" t="s">
        <v>541</v>
      </c>
      <c r="D110" s="342" t="s">
        <v>657</v>
      </c>
      <c r="E110" s="186">
        <f>IF(ISERROR(VLOOKUP(B110,'2020 UPA'!$B$5:H346,7, FALSE)),0,VLOOKUP(B110,'2020 UPA'!$B$5:H346,7, FALSE))</f>
        <v>321.69</v>
      </c>
      <c r="F110" s="186">
        <f>IF(ISERROR(VLOOKUP(B110,'2021 UPA'!$B$5:H333,7, FALSE)),0,VLOOKUP(B110,'2021 UPA'!$B$5:H333,7, FALSE))</f>
        <v>319.2</v>
      </c>
      <c r="G110" s="186">
        <f>IF(ISERROR(VLOOKUP(B110,'2022 UPA'!$B$5:H333,7, FALSE)),0,VLOOKUP(B110,'2022 UPA'!$B$5:H333,7, FALSE))</f>
        <v>632.61</v>
      </c>
      <c r="H110" s="186">
        <f>IF(ISERROR(VLOOKUP(B110,'2023 UPA'!$B$5:H333,7, FALSE)),0,VLOOKUP(B110,'2023 UPA'!$B$5:H333,7, FALSE))</f>
        <v>1849.14</v>
      </c>
      <c r="I110" s="186">
        <f>IF(ISERROR(VLOOKUP(B110,'2024 UPA'!$B$5:H333,7, FALSE)),0,VLOOKUP(B110,'2024 UPA'!$B$5:H333,7, FALSE))</f>
        <v>1165.8399999999999</v>
      </c>
      <c r="J110" s="186">
        <f>IF(ISERROR(VLOOKUP(B110,'2025 UPA'!$B$5:H333,7, FALSE)),0,VLOOKUP(B110,'2025 UPA'!$B$5:H333,7, FALSE))</f>
        <v>770.55</v>
      </c>
      <c r="K110" s="601">
        <v>770.55</v>
      </c>
      <c r="L110" s="601">
        <v>770.55</v>
      </c>
    </row>
    <row r="111" spans="1:12" s="218" customFormat="1" outlineLevel="1" x14ac:dyDescent="0.25">
      <c r="A111"/>
      <c r="B111" s="255" t="s">
        <v>258</v>
      </c>
      <c r="C111" s="223" t="s">
        <v>697</v>
      </c>
      <c r="D111" s="342" t="s">
        <v>696</v>
      </c>
      <c r="E111" s="186">
        <f>IF(ISERROR(VLOOKUP(B111,'2020 UPA'!$B$5:H347,7, FALSE)),0,VLOOKUP(B111,'2020 UPA'!$B$5:H347,7, FALSE))</f>
        <v>2920.76</v>
      </c>
      <c r="F111" s="186">
        <f>IF(ISERROR(VLOOKUP(B111,'2021 UPA'!$B$5:H334,7, FALSE)),0,VLOOKUP(B111,'2021 UPA'!$B$5:H334,7, FALSE))</f>
        <v>5891.88</v>
      </c>
      <c r="G111" s="186">
        <f>IF(ISERROR(VLOOKUP(B111,'2022 UPA'!$B$5:H334,7, FALSE)),0,VLOOKUP(B111,'2022 UPA'!$B$5:H334,7, FALSE))</f>
        <v>6531.69</v>
      </c>
      <c r="H111" s="186">
        <f>IF(ISERROR(VLOOKUP(B111,'2023 UPA'!$B$5:H334,7, FALSE)),0,VLOOKUP(B111,'2023 UPA'!$B$5:H334,7, FALSE))</f>
        <v>13231.28</v>
      </c>
      <c r="I111" s="186">
        <f>IF(ISERROR(VLOOKUP(B111,'2024 UPA'!$B$5:H334,7, FALSE)),0,VLOOKUP(B111,'2024 UPA'!$B$5:H334,7, FALSE))</f>
        <v>11608.72</v>
      </c>
      <c r="J111" s="186">
        <f>IF(ISERROR(VLOOKUP(B111,'2025 UPA'!$B$5:H334,7, FALSE)),0,VLOOKUP(B111,'2025 UPA'!$B$5:H334,7, FALSE))</f>
        <v>13567.67</v>
      </c>
      <c r="K111" s="601" t="s">
        <v>1093</v>
      </c>
      <c r="L111" s="601">
        <v>13567.67</v>
      </c>
    </row>
    <row r="112" spans="1:12" s="218" customFormat="1" outlineLevel="1" x14ac:dyDescent="0.25">
      <c r="A112"/>
      <c r="B112" s="255" t="s">
        <v>259</v>
      </c>
      <c r="C112" s="223" t="s">
        <v>260</v>
      </c>
      <c r="D112" s="342" t="s">
        <v>662</v>
      </c>
      <c r="E112" s="186">
        <f>IF(ISERROR(VLOOKUP(B112,'2020 UPA'!$B$5:H348,7, FALSE)),0,VLOOKUP(B112,'2020 UPA'!$B$5:H348,7, FALSE))</f>
        <v>285.61</v>
      </c>
      <c r="F112" s="186">
        <f>IF(ISERROR(VLOOKUP(B112,'2021 UPA'!$B$5:H335,7, FALSE)),0,VLOOKUP(B112,'2021 UPA'!$B$5:H335,7, FALSE))</f>
        <v>314.85000000000002</v>
      </c>
      <c r="G112" s="186">
        <f>IF(ISERROR(VLOOKUP(B112,'2022 UPA'!$B$5:H335,7, FALSE)),0,VLOOKUP(B112,'2022 UPA'!$B$5:H335,7, FALSE))</f>
        <v>552.13</v>
      </c>
      <c r="H112" s="186">
        <f>IF(ISERROR(VLOOKUP(B112,'2023 UPA'!$B$5:H335,7, FALSE)),0,VLOOKUP(B112,'2023 UPA'!$B$5:H335,7, FALSE))</f>
        <v>2122.9299999999998</v>
      </c>
      <c r="I112" s="186">
        <f>IF(ISERROR(VLOOKUP(B112,'2024 UPA'!$B$5:H335,7, FALSE)),0,VLOOKUP(B112,'2024 UPA'!$B$5:H335,7, FALSE))</f>
        <v>6.93</v>
      </c>
      <c r="J112" s="186">
        <f>IF(ISERROR(VLOOKUP(B112,'2025 UPA'!$B$5:H335,7, FALSE)),0,VLOOKUP(B112,'2025 UPA'!$B$5:H335,7, FALSE))</f>
        <v>85.39</v>
      </c>
      <c r="K112" s="601" t="s">
        <v>1093</v>
      </c>
      <c r="L112" s="601">
        <v>85.39</v>
      </c>
    </row>
    <row r="113" spans="1:12" s="218" customFormat="1" outlineLevel="1" x14ac:dyDescent="0.25">
      <c r="A113"/>
      <c r="B113" s="255" t="s">
        <v>261</v>
      </c>
      <c r="C113" s="223" t="s">
        <v>262</v>
      </c>
      <c r="D113" s="342" t="s">
        <v>657</v>
      </c>
      <c r="E113" s="186">
        <f>IF(ISERROR(VLOOKUP(B113,'2020 UPA'!$B$5:H349,7, FALSE)),0,VLOOKUP(B113,'2020 UPA'!$B$5:H349,7, FALSE))</f>
        <v>900.48</v>
      </c>
      <c r="F113" s="186">
        <f>IF(ISERROR(VLOOKUP(B113,'2021 UPA'!$B$5:H336,7, FALSE)),0,VLOOKUP(B113,'2021 UPA'!$B$5:H336,7, FALSE))</f>
        <v>1279.72</v>
      </c>
      <c r="G113" s="186">
        <f>IF(ISERROR(VLOOKUP(B113,'2022 UPA'!$B$5:H336,7, FALSE)),0,VLOOKUP(B113,'2022 UPA'!$B$5:H336,7, FALSE))</f>
        <v>1515.85</v>
      </c>
      <c r="H113" s="186">
        <f>IF(ISERROR(VLOOKUP(B113,'2023 UPA'!$B$5:H336,7, FALSE)),0,VLOOKUP(B113,'2023 UPA'!$B$5:H336,7, FALSE))</f>
        <v>2047.25</v>
      </c>
      <c r="I113" s="186">
        <f>IF(ISERROR(VLOOKUP(B113,'2024 UPA'!$B$5:H336,7, FALSE)),0,VLOOKUP(B113,'2024 UPA'!$B$5:H336,7, FALSE))</f>
        <v>2485.0700000000002</v>
      </c>
      <c r="J113" s="186">
        <f>IF(ISERROR(VLOOKUP(B113,'2025 UPA'!$B$5:H336,7, FALSE)),0,VLOOKUP(B113,'2025 UPA'!$B$5:H336,7, FALSE))</f>
        <v>3612.98</v>
      </c>
      <c r="K113" s="601">
        <v>4975.76</v>
      </c>
      <c r="L113" s="601">
        <v>3612.98</v>
      </c>
    </row>
    <row r="114" spans="1:12" s="218" customFormat="1" outlineLevel="1" x14ac:dyDescent="0.25">
      <c r="A114"/>
      <c r="B114" s="255" t="s">
        <v>636</v>
      </c>
      <c r="C114" s="223" t="s">
        <v>264</v>
      </c>
      <c r="D114" s="342" t="s">
        <v>657</v>
      </c>
      <c r="E114" s="186">
        <f>IF(ISERROR(VLOOKUP(B114,'2020 UPA'!$B$5:H350,7, FALSE)),0,VLOOKUP(B114,'2020 UPA'!$B$5:H350,7, FALSE))</f>
        <v>711.18</v>
      </c>
      <c r="F114" s="186">
        <f>IF(ISERROR(VLOOKUP(B114,'2021 UPA'!$B$5:H337,7, FALSE)),0,VLOOKUP(B114,'2021 UPA'!$B$5:H337,7, FALSE))</f>
        <v>633.51</v>
      </c>
      <c r="G114" s="186">
        <f>IF(ISERROR(VLOOKUP(B114,'2022 UPA'!$B$5:H337,7, FALSE)),0,VLOOKUP(B114,'2022 UPA'!$B$5:H337,7, FALSE))</f>
        <v>0</v>
      </c>
      <c r="H114" s="186">
        <f>IF(ISERROR(VLOOKUP(B114,'2023 UPA'!$B$5:H337,7, FALSE)),0,VLOOKUP(B114,'2023 UPA'!$B$5:H337,7, FALSE))</f>
        <v>1097.33</v>
      </c>
      <c r="I114" s="186">
        <f>IF(ISERROR(VLOOKUP(B114,'2024 UPA'!$B$5:H337,7, FALSE)),0,VLOOKUP(B114,'2024 UPA'!$B$5:H337,7, FALSE))</f>
        <v>0</v>
      </c>
      <c r="J114" s="186">
        <f>IF(ISERROR(VLOOKUP(B114,'2025 UPA'!$B$5:H337,7, FALSE)),0,VLOOKUP(B114,'2025 UPA'!$B$5:H337,7, FALSE))</f>
        <v>0</v>
      </c>
      <c r="K114" s="601" t="s">
        <v>1093</v>
      </c>
      <c r="L114" s="601" t="s">
        <v>1093</v>
      </c>
    </row>
    <row r="115" spans="1:12" s="218" customFormat="1" outlineLevel="1" x14ac:dyDescent="0.25">
      <c r="A115"/>
      <c r="B115" s="255" t="s">
        <v>265</v>
      </c>
      <c r="C115" s="223" t="s">
        <v>266</v>
      </c>
      <c r="D115" s="342" t="s">
        <v>657</v>
      </c>
      <c r="E115" s="186">
        <f>IF(ISERROR(VLOOKUP(B115,'2020 UPA'!$B$5:H351,7, FALSE)),0,VLOOKUP(B115,'2020 UPA'!$B$5:H351,7, FALSE))</f>
        <v>1248.22</v>
      </c>
      <c r="F115" s="186">
        <f>IF(ISERROR(VLOOKUP(B115,'2021 UPA'!$B$5:H338,7, FALSE)),0,VLOOKUP(B115,'2021 UPA'!$B$5:H338,7, FALSE))</f>
        <v>2158.6999999999998</v>
      </c>
      <c r="G115" s="186">
        <f>IF(ISERROR(VLOOKUP(B115,'2022 UPA'!$B$5:H338,7, FALSE)),0,VLOOKUP(B115,'2022 UPA'!$B$5:H338,7, FALSE))</f>
        <v>2429.92</v>
      </c>
      <c r="H115" s="186">
        <f>IF(ISERROR(VLOOKUP(B115,'2023 UPA'!$B$5:H338,7, FALSE)),0,VLOOKUP(B115,'2023 UPA'!$B$5:H338,7, FALSE))</f>
        <v>3074.03</v>
      </c>
      <c r="I115" s="186">
        <f>IF(ISERROR(VLOOKUP(B115,'2024 UPA'!$B$5:H338,7, FALSE)),0,VLOOKUP(B115,'2024 UPA'!$B$5:H338,7, FALSE))</f>
        <v>2823.64</v>
      </c>
      <c r="J115" s="186">
        <f>IF(ISERROR(VLOOKUP(B115,'2025 UPA'!$B$5:H338,7, FALSE)),0,VLOOKUP(B115,'2025 UPA'!$B$5:H338,7, FALSE))</f>
        <v>2981.08</v>
      </c>
      <c r="K115" s="601">
        <v>3118.76</v>
      </c>
      <c r="L115" s="601">
        <v>2981.08</v>
      </c>
    </row>
    <row r="116" spans="1:12" s="218" customFormat="1" outlineLevel="1" x14ac:dyDescent="0.25">
      <c r="A116"/>
      <c r="B116" s="255" t="s">
        <v>267</v>
      </c>
      <c r="C116" s="223" t="s">
        <v>268</v>
      </c>
      <c r="D116" s="342" t="s">
        <v>698</v>
      </c>
      <c r="E116" s="186">
        <f>IF(ISERROR(VLOOKUP(B116,'2020 UPA'!$B$5:H352,7, FALSE)),0,VLOOKUP(B116,'2020 UPA'!$B$5:H352,7, FALSE))</f>
        <v>1.61</v>
      </c>
      <c r="F116" s="186">
        <f>IF(ISERROR(VLOOKUP(B116,'2021 UPA'!$B$5:H339,7, FALSE)),0,VLOOKUP(B116,'2021 UPA'!$B$5:H339,7, FALSE))</f>
        <v>2.23</v>
      </c>
      <c r="G116" s="186">
        <f>IF(ISERROR(VLOOKUP(B116,'2022 UPA'!$B$5:H339,7, FALSE)),0,VLOOKUP(B116,'2022 UPA'!$B$5:H339,7, FALSE))</f>
        <v>2.61</v>
      </c>
      <c r="H116" s="186">
        <f>IF(ISERROR(VLOOKUP(B116,'2023 UPA'!$B$5:H339,7, FALSE)),0,VLOOKUP(B116,'2023 UPA'!$B$5:H339,7, FALSE))</f>
        <v>3.16</v>
      </c>
      <c r="I116" s="186">
        <f>IF(ISERROR(VLOOKUP(B116,'2024 UPA'!$B$5:H339,7, FALSE)),0,VLOOKUP(B116,'2024 UPA'!$B$5:H339,7, FALSE))</f>
        <v>4.2699999999999996</v>
      </c>
      <c r="J116" s="186">
        <f>IF(ISERROR(VLOOKUP(B116,'2025 UPA'!$B$5:H339,7, FALSE)),0,VLOOKUP(B116,'2025 UPA'!$B$5:H339,7, FALSE))</f>
        <v>2.98</v>
      </c>
      <c r="K116" s="601">
        <v>2.4</v>
      </c>
      <c r="L116" s="601">
        <v>2.98</v>
      </c>
    </row>
    <row r="117" spans="1:12" s="218" customFormat="1" outlineLevel="1" x14ac:dyDescent="0.25">
      <c r="A117"/>
      <c r="B117" s="255" t="s">
        <v>699</v>
      </c>
      <c r="C117" s="223" t="s">
        <v>700</v>
      </c>
      <c r="D117" s="342" t="s">
        <v>698</v>
      </c>
      <c r="E117" s="186">
        <f>IF(ISERROR(VLOOKUP(B117,'2020 UPA'!$B$5:H353,7, FALSE)),0,VLOOKUP(B117,'2020 UPA'!$B$5:H353,7, FALSE))</f>
        <v>5.58</v>
      </c>
      <c r="F117" s="186">
        <f>IF(ISERROR(VLOOKUP(B117,'2021 UPA'!$B$5:H340,7, FALSE)),0,VLOOKUP(B117,'2021 UPA'!$B$5:H340,7, FALSE))</f>
        <v>4.8</v>
      </c>
      <c r="G117" s="186">
        <f>IF(ISERROR(VLOOKUP(B117,'2022 UPA'!$B$5:H340,7, FALSE)),0,VLOOKUP(B117,'2022 UPA'!$B$5:H340,7, FALSE))</f>
        <v>6.21</v>
      </c>
      <c r="H117" s="186">
        <f>IF(ISERROR(VLOOKUP(B117,'2023 UPA'!$B$5:H340,7, FALSE)),0,VLOOKUP(B117,'2023 UPA'!$B$5:H340,7, FALSE))</f>
        <v>8.4</v>
      </c>
      <c r="I117" s="186">
        <f>IF(ISERROR(VLOOKUP(B117,'2024 UPA'!$B$5:H340,7, FALSE)),0,VLOOKUP(B117,'2024 UPA'!$B$5:H340,7, FALSE))</f>
        <v>7.69</v>
      </c>
      <c r="J117" s="186">
        <f>IF(ISERROR(VLOOKUP(B117,'2025 UPA'!$B$5:H340,7, FALSE)),0,VLOOKUP(B117,'2025 UPA'!$B$5:H340,7, FALSE))</f>
        <v>7.5</v>
      </c>
      <c r="K117" s="601">
        <v>7.04</v>
      </c>
      <c r="L117" s="601">
        <v>7.5</v>
      </c>
    </row>
    <row r="118" spans="1:12" s="218" customFormat="1" outlineLevel="1" x14ac:dyDescent="0.25">
      <c r="A118"/>
      <c r="B118" s="255" t="s">
        <v>701</v>
      </c>
      <c r="C118" s="223" t="s">
        <v>702</v>
      </c>
      <c r="D118" s="342" t="s">
        <v>698</v>
      </c>
      <c r="E118" s="186">
        <f>IF(ISERROR(VLOOKUP(B118,'2020 UPA'!$B$5:H354,7, FALSE)),0,VLOOKUP(B118,'2020 UPA'!$B$5:H354,7, FALSE))</f>
        <v>5.28</v>
      </c>
      <c r="F118" s="186">
        <f>IF(ISERROR(VLOOKUP(B118,'2021 UPA'!$B$5:H341,7, FALSE)),0,VLOOKUP(B118,'2021 UPA'!$B$5:H341,7, FALSE))</f>
        <v>7.51</v>
      </c>
      <c r="G118" s="186">
        <f>IF(ISERROR(VLOOKUP(B118,'2022 UPA'!$B$5:H341,7, FALSE)),0,VLOOKUP(B118,'2022 UPA'!$B$5:H341,7, FALSE))</f>
        <v>10.17</v>
      </c>
      <c r="H118" s="186">
        <f>IF(ISERROR(VLOOKUP(B118,'2023 UPA'!$B$5:H341,7, FALSE)),0,VLOOKUP(B118,'2023 UPA'!$B$5:H341,7, FALSE))</f>
        <v>10.55</v>
      </c>
      <c r="I118" s="186">
        <f>IF(ISERROR(VLOOKUP(B118,'2024 UPA'!$B$5:H341,7, FALSE)),0,VLOOKUP(B118,'2024 UPA'!$B$5:H341,7, FALSE))</f>
        <v>15.74</v>
      </c>
      <c r="J118" s="186">
        <f>IF(ISERROR(VLOOKUP(B118,'2025 UPA'!$B$5:H341,7, FALSE)),0,VLOOKUP(B118,'2025 UPA'!$B$5:H341,7, FALSE))</f>
        <v>15.52</v>
      </c>
      <c r="K118" s="601">
        <v>18.03</v>
      </c>
      <c r="L118" s="601">
        <v>15.52</v>
      </c>
    </row>
    <row r="119" spans="1:12" s="218" customFormat="1" outlineLevel="1" x14ac:dyDescent="0.25">
      <c r="A119"/>
      <c r="B119" s="255" t="s">
        <v>270</v>
      </c>
      <c r="C119" s="223" t="s">
        <v>271</v>
      </c>
      <c r="D119" s="342" t="s">
        <v>698</v>
      </c>
      <c r="E119" s="186">
        <f>IF(ISERROR(VLOOKUP(B119,'2020 UPA'!$B$5:H355,7, FALSE)),0,VLOOKUP(B119,'2020 UPA'!$B$5:H355,7, FALSE))</f>
        <v>1.06</v>
      </c>
      <c r="F119" s="186">
        <f>IF(ISERROR(VLOOKUP(B119,'2021 UPA'!$B$5:H342,7, FALSE)),0,VLOOKUP(B119,'2021 UPA'!$B$5:H342,7, FALSE))</f>
        <v>1.61</v>
      </c>
      <c r="G119" s="186">
        <f>IF(ISERROR(VLOOKUP(B119,'2022 UPA'!$B$5:H342,7, FALSE)),0,VLOOKUP(B119,'2022 UPA'!$B$5:H342,7, FALSE))</f>
        <v>1.61</v>
      </c>
      <c r="H119" s="186">
        <f>IF(ISERROR(VLOOKUP(B119,'2023 UPA'!$B$5:H342,7, FALSE)),0,VLOOKUP(B119,'2023 UPA'!$B$5:H342,7, FALSE))</f>
        <v>2.33</v>
      </c>
      <c r="I119" s="186">
        <f>IF(ISERROR(VLOOKUP(B119,'2024 UPA'!$B$5:H342,7, FALSE)),0,VLOOKUP(B119,'2024 UPA'!$B$5:H342,7, FALSE))</f>
        <v>2.94</v>
      </c>
      <c r="J119" s="186">
        <f>IF(ISERROR(VLOOKUP(B119,'2025 UPA'!$B$5:H342,7, FALSE)),0,VLOOKUP(B119,'2025 UPA'!$B$5:H342,7, FALSE))</f>
        <v>2.42</v>
      </c>
      <c r="K119" s="601">
        <v>2.31</v>
      </c>
      <c r="L119" s="601">
        <v>2.42</v>
      </c>
    </row>
    <row r="120" spans="1:12" s="218" customFormat="1" outlineLevel="1" x14ac:dyDescent="0.25">
      <c r="A120"/>
      <c r="B120" s="255" t="s">
        <v>772</v>
      </c>
      <c r="C120" s="223" t="s">
        <v>773</v>
      </c>
      <c r="D120" s="342" t="s">
        <v>688</v>
      </c>
      <c r="E120" s="186">
        <f>IF(ISERROR(VLOOKUP(B120,'2020 UPA'!$B$5:H356,7, FALSE)),0,VLOOKUP(B120,'2020 UPA'!$B$5:H356,7, FALSE))</f>
        <v>0</v>
      </c>
      <c r="F120" s="186">
        <f>IF(ISERROR(VLOOKUP(B120,'2021 UPA'!$B$5:H343,7, FALSE)),0,VLOOKUP(B120,'2021 UPA'!$B$5:H343,7, FALSE))</f>
        <v>0</v>
      </c>
      <c r="G120" s="186">
        <f>IF(ISERROR(VLOOKUP(B120,'2022 UPA'!$B$5:H343,7, FALSE)),0,VLOOKUP(B120,'2022 UPA'!$B$5:H343,7, FALSE))</f>
        <v>0</v>
      </c>
      <c r="H120" s="186">
        <f>IF(ISERROR(VLOOKUP(B120,'2023 UPA'!$B$5:H343,7, FALSE)),0,VLOOKUP(B120,'2023 UPA'!$B$5:H343,7, FALSE))</f>
        <v>0</v>
      </c>
      <c r="I120" s="186">
        <f>IF(ISERROR(VLOOKUP(B120,'2024 UPA'!$B$5:H343,7, FALSE)),0,VLOOKUP(B120,'2024 UPA'!$B$5:H343,7, FALSE))</f>
        <v>0</v>
      </c>
      <c r="J120" s="186">
        <f>IF(ISERROR(VLOOKUP(B120,'2025 UPA'!$B$5:H343,7, FALSE)),0,VLOOKUP(B120,'2025 UPA'!$B$5:H343,7, FALSE))</f>
        <v>0</v>
      </c>
      <c r="K120" s="601" t="s">
        <v>1093</v>
      </c>
      <c r="L120" s="601" t="s">
        <v>1093</v>
      </c>
    </row>
    <row r="121" spans="1:12" s="218" customFormat="1" outlineLevel="1" x14ac:dyDescent="0.25">
      <c r="A121"/>
      <c r="B121" s="255" t="s">
        <v>774</v>
      </c>
      <c r="C121" s="223" t="s">
        <v>775</v>
      </c>
      <c r="D121" s="342" t="s">
        <v>688</v>
      </c>
      <c r="E121" s="186">
        <f>IF(ISERROR(VLOOKUP(B121,'2020 UPA'!$B$5:H357,7, FALSE)),0,VLOOKUP(B121,'2020 UPA'!$B$5:H357,7, FALSE))</f>
        <v>0</v>
      </c>
      <c r="F121" s="186">
        <f>IF(ISERROR(VLOOKUP(B121,'2021 UPA'!$B$5:H344,7, FALSE)),0,VLOOKUP(B121,'2021 UPA'!$B$5:H344,7, FALSE))</f>
        <v>0</v>
      </c>
      <c r="G121" s="186">
        <f>IF(ISERROR(VLOOKUP(B121,'2022 UPA'!$B$5:H344,7, FALSE)),0,VLOOKUP(B121,'2022 UPA'!$B$5:H344,7, FALSE))</f>
        <v>0</v>
      </c>
      <c r="H121" s="186">
        <f>IF(ISERROR(VLOOKUP(B121,'2023 UPA'!$B$5:H344,7, FALSE)),0,VLOOKUP(B121,'2023 UPA'!$B$5:H344,7, FALSE))</f>
        <v>0</v>
      </c>
      <c r="I121" s="186">
        <f>IF(ISERROR(VLOOKUP(B121,'2024 UPA'!$B$5:H344,7, FALSE)),0,VLOOKUP(B121,'2024 UPA'!$B$5:H344,7, FALSE))</f>
        <v>0</v>
      </c>
      <c r="J121" s="186">
        <f>IF(ISERROR(VLOOKUP(B121,'2025 UPA'!$B$5:H344,7, FALSE)),0,VLOOKUP(B121,'2025 UPA'!$B$5:H344,7, FALSE))</f>
        <v>0</v>
      </c>
      <c r="K121" s="601" t="s">
        <v>1093</v>
      </c>
      <c r="L121" s="601" t="s">
        <v>1093</v>
      </c>
    </row>
    <row r="122" spans="1:12" s="218" customFormat="1" outlineLevel="1" x14ac:dyDescent="0.25">
      <c r="A122"/>
      <c r="B122" s="255" t="s">
        <v>776</v>
      </c>
      <c r="C122" s="223" t="s">
        <v>777</v>
      </c>
      <c r="D122" s="342" t="s">
        <v>688</v>
      </c>
      <c r="E122" s="186">
        <f>IF(ISERROR(VLOOKUP(B122,'2020 UPA'!$B$5:H358,7, FALSE)),0,VLOOKUP(B122,'2020 UPA'!$B$5:H358,7, FALSE))</f>
        <v>0</v>
      </c>
      <c r="F122" s="186">
        <f>IF(ISERROR(VLOOKUP(B122,'2021 UPA'!$B$5:H345,7, FALSE)),0,VLOOKUP(B122,'2021 UPA'!$B$5:H345,7, FALSE))</f>
        <v>0</v>
      </c>
      <c r="G122" s="186">
        <f>IF(ISERROR(VLOOKUP(B122,'2022 UPA'!$B$5:H345,7, FALSE)),0,VLOOKUP(B122,'2022 UPA'!$B$5:H345,7, FALSE))</f>
        <v>0</v>
      </c>
      <c r="H122" s="186">
        <f>IF(ISERROR(VLOOKUP(B122,'2023 UPA'!$B$5:H345,7, FALSE)),0,VLOOKUP(B122,'2023 UPA'!$B$5:H345,7, FALSE))</f>
        <v>0</v>
      </c>
      <c r="I122" s="186">
        <f>IF(ISERROR(VLOOKUP(B122,'2024 UPA'!$B$5:H345,7, FALSE)),0,VLOOKUP(B122,'2024 UPA'!$B$5:H345,7, FALSE))</f>
        <v>0</v>
      </c>
      <c r="J122" s="186">
        <f>IF(ISERROR(VLOOKUP(B122,'2025 UPA'!$B$5:H345,7, FALSE)),0,VLOOKUP(B122,'2025 UPA'!$B$5:H345,7, FALSE))</f>
        <v>0</v>
      </c>
      <c r="K122" s="601" t="s">
        <v>1093</v>
      </c>
      <c r="L122" s="601" t="s">
        <v>1093</v>
      </c>
    </row>
    <row r="123" spans="1:12" s="218" customFormat="1" outlineLevel="1" x14ac:dyDescent="0.25">
      <c r="A123"/>
      <c r="B123" s="255" t="s">
        <v>272</v>
      </c>
      <c r="C123" s="223" t="s">
        <v>273</v>
      </c>
      <c r="D123" s="342" t="s">
        <v>658</v>
      </c>
      <c r="E123" s="186">
        <f>IF(ISERROR(VLOOKUP(B123,'2020 UPA'!$B$5:H359,7, FALSE)),0,VLOOKUP(B123,'2020 UPA'!$B$5:H359,7, FALSE))</f>
        <v>39.71</v>
      </c>
      <c r="F123" s="186">
        <f>IF(ISERROR(VLOOKUP(B123,'2021 UPA'!$B$5:H346,7, FALSE)),0,VLOOKUP(B123,'2021 UPA'!$B$5:H346,7, FALSE))</f>
        <v>89.13</v>
      </c>
      <c r="G123" s="186">
        <f>IF(ISERROR(VLOOKUP(B123,'2022 UPA'!$B$5:H346,7, FALSE)),0,VLOOKUP(B123,'2022 UPA'!$B$5:H346,7, FALSE))</f>
        <v>69.239999999999995</v>
      </c>
      <c r="H123" s="186">
        <f>IF(ISERROR(VLOOKUP(B123,'2023 UPA'!$B$5:H346,7, FALSE)),0,VLOOKUP(B123,'2023 UPA'!$B$5:H346,7, FALSE))</f>
        <v>73.180000000000007</v>
      </c>
      <c r="I123" s="186">
        <f>IF(ISERROR(VLOOKUP(B123,'2024 UPA'!$B$5:H346,7, FALSE)),0,VLOOKUP(B123,'2024 UPA'!$B$5:H346,7, FALSE))</f>
        <v>109.72</v>
      </c>
      <c r="J123" s="186">
        <f>IF(ISERROR(VLOOKUP(B123,'2025 UPA'!$B$5:H346,7, FALSE)),0,VLOOKUP(B123,'2025 UPA'!$B$5:H346,7, FALSE))</f>
        <v>83.85</v>
      </c>
      <c r="K123" s="601">
        <v>81.64</v>
      </c>
      <c r="L123" s="601">
        <v>83.85</v>
      </c>
    </row>
    <row r="124" spans="1:12" s="218" customFormat="1" outlineLevel="1" x14ac:dyDescent="0.25">
      <c r="A124"/>
      <c r="B124" s="255" t="s">
        <v>648</v>
      </c>
      <c r="C124" s="223" t="s">
        <v>649</v>
      </c>
      <c r="D124" s="342" t="s">
        <v>703</v>
      </c>
      <c r="E124" s="186">
        <f>IF(ISERROR(VLOOKUP(B124,'2020 UPA'!$B$5:H360,7, FALSE)),0,VLOOKUP(B124,'2020 UPA'!$B$5:H360,7, FALSE))</f>
        <v>0</v>
      </c>
      <c r="F124" s="186">
        <f>IF(ISERROR(VLOOKUP(B124,'2021 UPA'!$B$5:H347,7, FALSE)),0,VLOOKUP(B124,'2021 UPA'!$B$5:H347,7, FALSE))</f>
        <v>0</v>
      </c>
      <c r="G124" s="186">
        <f>IF(ISERROR(VLOOKUP(B124,'2022 UPA'!$B$5:H347,7, FALSE)),0,VLOOKUP(B124,'2022 UPA'!$B$5:H347,7, FALSE))</f>
        <v>0</v>
      </c>
      <c r="H124" s="186">
        <f>IF(ISERROR(VLOOKUP(B124,'2023 UPA'!$B$5:H347,7, FALSE)),0,VLOOKUP(B124,'2023 UPA'!$B$5:H347,7, FALSE))</f>
        <v>0</v>
      </c>
      <c r="I124" s="186">
        <f>IF(ISERROR(VLOOKUP(B124,'2024 UPA'!$B$5:H347,7, FALSE)),0,VLOOKUP(B124,'2024 UPA'!$B$5:H347,7, FALSE))</f>
        <v>0</v>
      </c>
      <c r="J124" s="186">
        <f>IF(ISERROR(VLOOKUP(B124,'2025 UPA'!$B$5:H347,7, FALSE)),0,VLOOKUP(B124,'2025 UPA'!$B$5:H347,7, FALSE))</f>
        <v>0</v>
      </c>
      <c r="K124" s="601" t="s">
        <v>1093</v>
      </c>
      <c r="L124" s="601" t="s">
        <v>1093</v>
      </c>
    </row>
    <row r="125" spans="1:12" s="218" customFormat="1" outlineLevel="1" x14ac:dyDescent="0.25">
      <c r="A125"/>
      <c r="B125" s="255" t="s">
        <v>650</v>
      </c>
      <c r="C125" s="223" t="s">
        <v>704</v>
      </c>
      <c r="D125" s="342" t="s">
        <v>653</v>
      </c>
      <c r="E125" s="186">
        <f>IF(ISERROR(VLOOKUP(B125,'2020 UPA'!$B$5:H361,7, FALSE)),0,VLOOKUP(B125,'2020 UPA'!$B$5:H361,7, FALSE))</f>
        <v>237.45</v>
      </c>
      <c r="F125" s="186">
        <f>IF(ISERROR(VLOOKUP(B125,'2021 UPA'!$B$5:H348,7, FALSE)),0,VLOOKUP(B125,'2021 UPA'!$B$5:H348,7, FALSE))</f>
        <v>0</v>
      </c>
      <c r="G125" s="186">
        <f>IF(ISERROR(VLOOKUP(B125,'2022 UPA'!$B$5:H348,7, FALSE)),0,VLOOKUP(B125,'2022 UPA'!$B$5:H348,7, FALSE))</f>
        <v>0</v>
      </c>
      <c r="H125" s="186">
        <f>IF(ISERROR(VLOOKUP(B125,'2023 UPA'!$B$5:H348,7, FALSE)),0,VLOOKUP(B125,'2023 UPA'!$B$5:H348,7, FALSE))</f>
        <v>0</v>
      </c>
      <c r="I125" s="186">
        <f>IF(ISERROR(VLOOKUP(B125,'2024 UPA'!$B$5:H348,7, FALSE)),0,VLOOKUP(B125,'2024 UPA'!$B$5:H348,7, FALSE))</f>
        <v>0</v>
      </c>
      <c r="J125" s="186">
        <f>IF(ISERROR(VLOOKUP(B125,'2025 UPA'!$B$5:H348,7, FALSE)),0,VLOOKUP(B125,'2025 UPA'!$B$5:H348,7, FALSE))</f>
        <v>0</v>
      </c>
      <c r="K125" s="601" t="s">
        <v>1093</v>
      </c>
      <c r="L125" s="601" t="s">
        <v>1093</v>
      </c>
    </row>
    <row r="126" spans="1:12" s="218" customFormat="1" outlineLevel="1" x14ac:dyDescent="0.25">
      <c r="A126"/>
      <c r="B126" s="255" t="s">
        <v>274</v>
      </c>
      <c r="C126" s="223" t="s">
        <v>704</v>
      </c>
      <c r="D126" s="342" t="s">
        <v>653</v>
      </c>
      <c r="E126" s="186">
        <f>IF(ISERROR(VLOOKUP(B126,'2020 UPA'!$B$5:H362,7, FALSE)),0,VLOOKUP(B126,'2020 UPA'!$B$5:H362,7, FALSE))</f>
        <v>80.37</v>
      </c>
      <c r="F126" s="186">
        <f>IF(ISERROR(VLOOKUP(B126,'2021 UPA'!$B$5:H349,7, FALSE)),0,VLOOKUP(B126,'2021 UPA'!$B$5:H349,7, FALSE))</f>
        <v>207.86</v>
      </c>
      <c r="G126" s="186">
        <f>IF(ISERROR(VLOOKUP(B126,'2022 UPA'!$B$5:H349,7, FALSE)),0,VLOOKUP(B126,'2022 UPA'!$B$5:H349,7, FALSE))</f>
        <v>364.7</v>
      </c>
      <c r="H126" s="186">
        <f>IF(ISERROR(VLOOKUP(B126,'2023 UPA'!$B$5:H349,7, FALSE)),0,VLOOKUP(B126,'2023 UPA'!$B$5:H349,7, FALSE))</f>
        <v>341.39</v>
      </c>
      <c r="I126" s="186">
        <f>IF(ISERROR(VLOOKUP(B126,'2024 UPA'!$B$5:H349,7, FALSE)),0,VLOOKUP(B126,'2024 UPA'!$B$5:H349,7, FALSE))</f>
        <v>568.62</v>
      </c>
      <c r="J126" s="186">
        <f>IF(ISERROR(VLOOKUP(B126,'2025 UPA'!$B$5:H349,7, FALSE)),0,VLOOKUP(B126,'2025 UPA'!$B$5:H349,7, FALSE))</f>
        <v>280.11</v>
      </c>
      <c r="K126" s="601">
        <v>238.72</v>
      </c>
      <c r="L126" s="601">
        <v>280.11</v>
      </c>
    </row>
    <row r="127" spans="1:12" s="218" customFormat="1" outlineLevel="1" x14ac:dyDescent="0.25">
      <c r="A127"/>
      <c r="B127" s="255" t="s">
        <v>275</v>
      </c>
      <c r="C127" s="223" t="s">
        <v>704</v>
      </c>
      <c r="D127" s="342" t="s">
        <v>653</v>
      </c>
      <c r="E127" s="186">
        <f>IF(ISERROR(VLOOKUP(B127,'2020 UPA'!$B$5:H363,7, FALSE)),0,VLOOKUP(B127,'2020 UPA'!$B$5:H363,7, FALSE))</f>
        <v>85.21</v>
      </c>
      <c r="F127" s="186">
        <f>IF(ISERROR(VLOOKUP(B127,'2021 UPA'!$B$5:H350,7, FALSE)),0,VLOOKUP(B127,'2021 UPA'!$B$5:H350,7, FALSE))</f>
        <v>0</v>
      </c>
      <c r="G127" s="186">
        <f>IF(ISERROR(VLOOKUP(B127,'2022 UPA'!$B$5:H350,7, FALSE)),0,VLOOKUP(B127,'2022 UPA'!$B$5:H350,7, FALSE))</f>
        <v>651.14</v>
      </c>
      <c r="H127" s="186">
        <f>IF(ISERROR(VLOOKUP(B127,'2023 UPA'!$B$5:H350,7, FALSE)),0,VLOOKUP(B127,'2023 UPA'!$B$5:H350,7, FALSE))</f>
        <v>387.54</v>
      </c>
      <c r="I127" s="186">
        <f>IF(ISERROR(VLOOKUP(B127,'2024 UPA'!$B$5:H350,7, FALSE)),0,VLOOKUP(B127,'2024 UPA'!$B$5:H350,7, FALSE))</f>
        <v>448.16</v>
      </c>
      <c r="J127" s="186">
        <f>IF(ISERROR(VLOOKUP(B127,'2025 UPA'!$B$5:H350,7, FALSE)),0,VLOOKUP(B127,'2025 UPA'!$B$5:H350,7, FALSE))</f>
        <v>0</v>
      </c>
      <c r="K127" s="601" t="s">
        <v>1093</v>
      </c>
      <c r="L127" s="601" t="s">
        <v>1093</v>
      </c>
    </row>
    <row r="128" spans="1:12" s="218" customFormat="1" outlineLevel="1" x14ac:dyDescent="0.25">
      <c r="A128"/>
      <c r="B128" s="255" t="s">
        <v>276</v>
      </c>
      <c r="C128" s="223" t="s">
        <v>277</v>
      </c>
      <c r="D128" s="342" t="s">
        <v>658</v>
      </c>
      <c r="E128" s="186">
        <f>IF(ISERROR(VLOOKUP(B128,'2020 UPA'!$B$5:H364,7, FALSE)),0,VLOOKUP(B128,'2020 UPA'!$B$5:H364,7, FALSE))</f>
        <v>566</v>
      </c>
      <c r="F128" s="186">
        <f>IF(ISERROR(VLOOKUP(B128,'2021 UPA'!$B$5:H351,7, FALSE)),0,VLOOKUP(B128,'2021 UPA'!$B$5:H351,7, FALSE))</f>
        <v>595.01</v>
      </c>
      <c r="G128" s="186">
        <f>IF(ISERROR(VLOOKUP(B128,'2022 UPA'!$B$5:H351,7, FALSE)),0,VLOOKUP(B128,'2022 UPA'!$B$5:H351,7, FALSE))</f>
        <v>0</v>
      </c>
      <c r="H128" s="186">
        <f>IF(ISERROR(VLOOKUP(B128,'2023 UPA'!$B$5:H351,7, FALSE)),0,VLOOKUP(B128,'2023 UPA'!$B$5:H351,7, FALSE))</f>
        <v>472.89</v>
      </c>
      <c r="I128" s="186">
        <f>IF(ISERROR(VLOOKUP(B128,'2024 UPA'!$B$5:H351,7, FALSE)),0,VLOOKUP(B128,'2024 UPA'!$B$5:H351,7, FALSE))</f>
        <v>604.44000000000005</v>
      </c>
      <c r="J128" s="186">
        <f>IF(ISERROR(VLOOKUP(B128,'2025 UPA'!$B$5:H351,7, FALSE)),0,VLOOKUP(B128,'2025 UPA'!$B$5:H351,7, FALSE))</f>
        <v>0</v>
      </c>
      <c r="K128" s="601" t="s">
        <v>1093</v>
      </c>
      <c r="L128" s="601" t="s">
        <v>1093</v>
      </c>
    </row>
    <row r="129" spans="1:12" s="218" customFormat="1" outlineLevel="1" x14ac:dyDescent="0.25">
      <c r="A129"/>
      <c r="B129" s="255" t="s">
        <v>705</v>
      </c>
      <c r="C129" s="223" t="s">
        <v>706</v>
      </c>
      <c r="D129" s="342" t="s">
        <v>707</v>
      </c>
      <c r="E129" s="186">
        <f>IF(ISERROR(VLOOKUP(B129,'2020 UPA'!$B$5:H365,7, FALSE)),0,VLOOKUP(B129,'2020 UPA'!$B$5:H365,7, FALSE))</f>
        <v>54.54</v>
      </c>
      <c r="F129" s="186">
        <f>IF(ISERROR(VLOOKUP(B129,'2021 UPA'!$B$5:H352,7, FALSE)),0,VLOOKUP(B129,'2021 UPA'!$B$5:H352,7, FALSE))</f>
        <v>0</v>
      </c>
      <c r="G129" s="186">
        <f>IF(ISERROR(VLOOKUP(B129,'2022 UPA'!$B$5:H352,7, FALSE)),0,VLOOKUP(B129,'2022 UPA'!$B$5:H352,7, FALSE))</f>
        <v>75</v>
      </c>
      <c r="H129" s="186">
        <f>IF(ISERROR(VLOOKUP(B129,'2023 UPA'!$B$5:H352,7, FALSE)),0,VLOOKUP(B129,'2023 UPA'!$B$5:H352,7, FALSE))</f>
        <v>0</v>
      </c>
      <c r="I129" s="186">
        <f>IF(ISERROR(VLOOKUP(B129,'2024 UPA'!$B$5:H352,7, FALSE)),0,VLOOKUP(B129,'2024 UPA'!$B$5:H352,7, FALSE))</f>
        <v>112.89</v>
      </c>
      <c r="J129" s="186">
        <f>IF(ISERROR(VLOOKUP(B129,'2025 UPA'!$B$5:H352,7, FALSE)),0,VLOOKUP(B129,'2025 UPA'!$B$5:H352,7, FALSE))</f>
        <v>0</v>
      </c>
      <c r="K129" s="601" t="s">
        <v>1093</v>
      </c>
      <c r="L129" s="601" t="s">
        <v>1093</v>
      </c>
    </row>
    <row r="130" spans="1:12" s="218" customFormat="1" outlineLevel="1" x14ac:dyDescent="0.25">
      <c r="A130"/>
      <c r="B130" s="255" t="s">
        <v>278</v>
      </c>
      <c r="C130" s="223" t="s">
        <v>3</v>
      </c>
      <c r="D130" s="342" t="s">
        <v>687</v>
      </c>
      <c r="E130" s="186">
        <f>IF(ISERROR(VLOOKUP(B130,'2020 UPA'!$B$5:H366,7, FALSE)),0,VLOOKUP(B130,'2020 UPA'!$B$5:H366,7, FALSE))</f>
        <v>25291.87</v>
      </c>
      <c r="F130" s="186">
        <f>IF(ISERROR(VLOOKUP(B130,'2021 UPA'!$B$5:H353,7, FALSE)),0,VLOOKUP(B130,'2021 UPA'!$B$5:H353,7, FALSE))</f>
        <v>10964.18</v>
      </c>
      <c r="G130" s="186">
        <f>IF(ISERROR(VLOOKUP(B130,'2022 UPA'!$B$5:H353,7, FALSE)),0,VLOOKUP(B130,'2022 UPA'!$B$5:H353,7, FALSE))</f>
        <v>0</v>
      </c>
      <c r="H130" s="186">
        <f>IF(ISERROR(VLOOKUP(B130,'2023 UPA'!$B$5:H353,7, FALSE)),0,VLOOKUP(B130,'2023 UPA'!$B$5:H353,7, FALSE))</f>
        <v>44895.4</v>
      </c>
      <c r="I130" s="186">
        <f>IF(ISERROR(VLOOKUP(B130,'2024 UPA'!$B$5:H353,7, FALSE)),0,VLOOKUP(B130,'2024 UPA'!$B$5:H353,7, FALSE))</f>
        <v>7026.1</v>
      </c>
      <c r="J130" s="186">
        <f>IF(ISERROR(VLOOKUP(B130,'2025 UPA'!$B$5:H353,7, FALSE)),0,VLOOKUP(B130,'2025 UPA'!$B$5:H353,7, FALSE))</f>
        <v>0</v>
      </c>
      <c r="K130" s="601" t="s">
        <v>1093</v>
      </c>
      <c r="L130" s="601" t="s">
        <v>1093</v>
      </c>
    </row>
    <row r="131" spans="1:12" s="218" customFormat="1" outlineLevel="1" x14ac:dyDescent="0.25">
      <c r="A131"/>
      <c r="B131" s="255" t="s">
        <v>778</v>
      </c>
      <c r="C131" s="223" t="s">
        <v>779</v>
      </c>
      <c r="D131" s="342" t="s">
        <v>687</v>
      </c>
      <c r="E131" s="186">
        <f>IF(ISERROR(VLOOKUP(B131,'2020 UPA'!$B$5:H367,7, FALSE)),0,VLOOKUP(B131,'2020 UPA'!$B$5:H367,7, FALSE))</f>
        <v>5442.52</v>
      </c>
      <c r="F131" s="186">
        <f>IF(ISERROR(VLOOKUP(B131,'2021 UPA'!$B$5:H354,7, FALSE)),0,VLOOKUP(B131,'2021 UPA'!$B$5:H354,7, FALSE))</f>
        <v>20608.939999999999</v>
      </c>
      <c r="G131" s="186">
        <f>IF(ISERROR(VLOOKUP(B131,'2022 UPA'!$B$5:H354,7, FALSE)),0,VLOOKUP(B131,'2022 UPA'!$B$5:H354,7, FALSE))</f>
        <v>16970.38</v>
      </c>
      <c r="H131" s="186">
        <f>IF(ISERROR(VLOOKUP(B131,'2023 UPA'!$B$5:H354,7, FALSE)),0,VLOOKUP(B131,'2023 UPA'!$B$5:H354,7, FALSE))</f>
        <v>11474.78</v>
      </c>
      <c r="I131" s="186">
        <f>IF(ISERROR(VLOOKUP(B131,'2024 UPA'!$B$5:H354,7, FALSE)),0,VLOOKUP(B131,'2024 UPA'!$B$5:H354,7, FALSE))</f>
        <v>28028.79</v>
      </c>
      <c r="J131" s="186">
        <f>IF(ISERROR(VLOOKUP(B131,'2025 UPA'!$B$5:H354,7, FALSE)),0,VLOOKUP(B131,'2025 UPA'!$B$5:H354,7, FALSE))</f>
        <v>41477.33</v>
      </c>
      <c r="K131" s="601">
        <v>36702.46</v>
      </c>
      <c r="L131" s="601">
        <v>41477.33</v>
      </c>
    </row>
    <row r="132" spans="1:12" s="218" customFormat="1" outlineLevel="1" x14ac:dyDescent="0.25">
      <c r="A132"/>
      <c r="B132" s="255" t="s">
        <v>279</v>
      </c>
      <c r="C132" s="223" t="s">
        <v>280</v>
      </c>
      <c r="D132" s="342" t="s">
        <v>687</v>
      </c>
      <c r="E132" s="186">
        <f>IF(ISERROR(VLOOKUP(B132,'2020 UPA'!$B$5:H368,7, FALSE)),0,VLOOKUP(B132,'2020 UPA'!$B$5:H368,7, FALSE))</f>
        <v>17811.259999999998</v>
      </c>
      <c r="F132" s="186">
        <f>IF(ISERROR(VLOOKUP(B132,'2021 UPA'!$B$5:H355,7, FALSE)),0,VLOOKUP(B132,'2021 UPA'!$B$5:H355,7, FALSE))</f>
        <v>0</v>
      </c>
      <c r="G132" s="186">
        <f>IF(ISERROR(VLOOKUP(B132,'2022 UPA'!$B$5:H355,7, FALSE)),0,VLOOKUP(B132,'2022 UPA'!$B$5:H355,7, FALSE))</f>
        <v>0</v>
      </c>
      <c r="H132" s="186">
        <f>IF(ISERROR(VLOOKUP(B132,'2023 UPA'!$B$5:H355,7, FALSE)),0,VLOOKUP(B132,'2023 UPA'!$B$5:H355,7, FALSE))</f>
        <v>50816.67</v>
      </c>
      <c r="I132" s="186">
        <f>IF(ISERROR(VLOOKUP(B132,'2024 UPA'!$B$5:H355,7, FALSE)),0,VLOOKUP(B132,'2024 UPA'!$B$5:H355,7, FALSE))</f>
        <v>11444.23</v>
      </c>
      <c r="J132" s="186">
        <f>IF(ISERROR(VLOOKUP(B132,'2025 UPA'!$B$5:H355,7, FALSE)),0,VLOOKUP(B132,'2025 UPA'!$B$5:H355,7, FALSE))</f>
        <v>0</v>
      </c>
      <c r="K132" s="601" t="s">
        <v>1093</v>
      </c>
      <c r="L132" s="601" t="s">
        <v>1093</v>
      </c>
    </row>
    <row r="133" spans="1:12" s="218" customFormat="1" outlineLevel="1" x14ac:dyDescent="0.25">
      <c r="A133" s="187"/>
      <c r="B133" s="255" t="s">
        <v>780</v>
      </c>
      <c r="C133" s="223" t="s">
        <v>781</v>
      </c>
      <c r="D133" s="342" t="s">
        <v>687</v>
      </c>
      <c r="E133" s="186">
        <f>IF(ISERROR(VLOOKUP(B133,'2020 UPA'!$B$5:H369,7, FALSE)),0,VLOOKUP(B133,'2020 UPA'!$B$5:H369,7, FALSE))</f>
        <v>21333.33</v>
      </c>
      <c r="F133" s="186">
        <f>IF(ISERROR(VLOOKUP(B133,'2021 UPA'!$B$5:H356,7, FALSE)),0,VLOOKUP(B133,'2021 UPA'!$B$5:H356,7, FALSE))</f>
        <v>0</v>
      </c>
      <c r="G133" s="186">
        <f>IF(ISERROR(VLOOKUP(B133,'2022 UPA'!$B$5:H356,7, FALSE)),0,VLOOKUP(B133,'2022 UPA'!$B$5:H356,7, FALSE))</f>
        <v>34393.03</v>
      </c>
      <c r="H133" s="186">
        <f>IF(ISERROR(VLOOKUP(B133,'2023 UPA'!$B$5:H356,7, FALSE)),0,VLOOKUP(B133,'2023 UPA'!$B$5:H356,7, FALSE))</f>
        <v>22308.34</v>
      </c>
      <c r="I133" s="186">
        <f>IF(ISERROR(VLOOKUP(B133,'2024 UPA'!$B$5:H356,7, FALSE)),0,VLOOKUP(B133,'2024 UPA'!$B$5:H356,7, FALSE))</f>
        <v>0</v>
      </c>
      <c r="J133" s="186">
        <f>IF(ISERROR(VLOOKUP(B133,'2025 UPA'!$B$5:H356,7, FALSE)),0,VLOOKUP(B133,'2025 UPA'!$B$5:H356,7, FALSE))</f>
        <v>0</v>
      </c>
      <c r="K133" s="601" t="s">
        <v>1093</v>
      </c>
      <c r="L133" s="601" t="s">
        <v>1093</v>
      </c>
    </row>
    <row r="134" spans="1:12" s="218" customFormat="1" outlineLevel="1" x14ac:dyDescent="0.25">
      <c r="A134"/>
      <c r="B134" s="255" t="s">
        <v>97</v>
      </c>
      <c r="C134" s="223" t="s">
        <v>96</v>
      </c>
      <c r="D134" s="342" t="s">
        <v>657</v>
      </c>
      <c r="E134" s="186">
        <f>IF(ISERROR(VLOOKUP(B134,'2020 UPA'!$B$5:H370,7, FALSE)),0,VLOOKUP(B134,'2020 UPA'!$B$5:H370,7, FALSE))</f>
        <v>17.260000000000002</v>
      </c>
      <c r="F134" s="186">
        <f>IF(ISERROR(VLOOKUP(B134,'2021 UPA'!$B$5:H357,7, FALSE)),0,VLOOKUP(B134,'2021 UPA'!$B$5:H357,7, FALSE))</f>
        <v>13.66</v>
      </c>
      <c r="G134" s="186">
        <f>IF(ISERROR(VLOOKUP(B134,'2022 UPA'!$B$5:H357,7, FALSE)),0,VLOOKUP(B134,'2022 UPA'!$B$5:H357,7, FALSE))</f>
        <v>13.04</v>
      </c>
      <c r="H134" s="186">
        <f>IF(ISERROR(VLOOKUP(B134,'2023 UPA'!$B$5:H357,7, FALSE)),0,VLOOKUP(B134,'2023 UPA'!$B$5:H357,7, FALSE))</f>
        <v>12.65</v>
      </c>
      <c r="I134" s="186">
        <f>IF(ISERROR(VLOOKUP(B134,'2024 UPA'!$B$5:H357,7, FALSE)),0,VLOOKUP(B134,'2024 UPA'!$B$5:H357,7, FALSE))</f>
        <v>13.61</v>
      </c>
      <c r="J134" s="186">
        <f>IF(ISERROR(VLOOKUP(B134,'2025 UPA'!$B$5:H357,7, FALSE)),0,VLOOKUP(B134,'2025 UPA'!$B$5:H357,7, FALSE))</f>
        <v>13.88</v>
      </c>
      <c r="K134" s="601">
        <v>13.88</v>
      </c>
      <c r="L134" s="601">
        <v>13.88</v>
      </c>
    </row>
    <row r="135" spans="1:12" s="218" customFormat="1" x14ac:dyDescent="0.25">
      <c r="A135"/>
      <c r="B135" s="344" t="s">
        <v>82</v>
      </c>
      <c r="C135" s="345" t="s">
        <v>81</v>
      </c>
      <c r="D135" s="346" t="s">
        <v>657</v>
      </c>
      <c r="E135" s="186">
        <f>IF(ISERROR(VLOOKUP(B135,'2020 UPA'!$B$5:H371,7, FALSE)),0,VLOOKUP(B135,'2020 UPA'!$B$5:H371,7, FALSE))</f>
        <v>6.35</v>
      </c>
      <c r="F135" s="359">
        <f>IF(ISERROR(VLOOKUP(B135,'2021 UPA'!$B$5:H358,7, FALSE)),0,VLOOKUP(B135,'2021 UPA'!$B$5:H358,7, FALSE))</f>
        <v>6.81</v>
      </c>
      <c r="G135" s="359">
        <f>IF(ISERROR(VLOOKUP(B135,'2022 UPA'!$B$5:H358,7, FALSE)),0,VLOOKUP(B135,'2022 UPA'!$B$5:H358,7, FALSE))</f>
        <v>6.85</v>
      </c>
      <c r="H135" s="359">
        <f>IF(ISERROR(VLOOKUP(B135,'2023 UPA'!$B$5:H358,7, FALSE)),0,VLOOKUP(B135,'2023 UPA'!$B$5:H358,7, FALSE))</f>
        <v>9.0399999999999991</v>
      </c>
      <c r="I135" s="359">
        <f>IF(ISERROR(VLOOKUP(B135,'2024 UPA'!$B$5:H358,7, FALSE)),0,VLOOKUP(B135,'2024 UPA'!$B$5:H358,7, FALSE))</f>
        <v>10.89</v>
      </c>
      <c r="J135" s="359">
        <f>IF(ISERROR(VLOOKUP(B135,'2025 UPA'!$B$5:H358,7, FALSE)),0,VLOOKUP(B135,'2025 UPA'!$B$5:H358,7, FALSE))</f>
        <v>9.74</v>
      </c>
      <c r="K135" s="616">
        <v>10.09</v>
      </c>
      <c r="L135" s="616">
        <v>9.74</v>
      </c>
    </row>
    <row r="136" spans="1:12" s="218" customFormat="1" x14ac:dyDescent="0.25">
      <c r="A136"/>
      <c r="B136" s="255" t="s">
        <v>282</v>
      </c>
      <c r="C136" s="223" t="s">
        <v>283</v>
      </c>
      <c r="D136" s="342" t="s">
        <v>657</v>
      </c>
      <c r="E136" s="186">
        <f>IF(ISERROR(VLOOKUP(B136,'2020 UPA'!$B$5:H372,7, FALSE)),0,VLOOKUP(B136,'2020 UPA'!$B$5:H372,7, FALSE))</f>
        <v>2.83</v>
      </c>
      <c r="F136" s="186">
        <f>IF(ISERROR(VLOOKUP(B136,'2021 UPA'!$B$5:H359,7, FALSE)),0,VLOOKUP(B136,'2021 UPA'!$B$5:H359,7, FALSE))</f>
        <v>39.33</v>
      </c>
      <c r="G136" s="186">
        <f>IF(ISERROR(VLOOKUP(B136,'2022 UPA'!$B$5:H359,7, FALSE)),0,VLOOKUP(B136,'2022 UPA'!$B$5:H359,7, FALSE))</f>
        <v>4.3</v>
      </c>
      <c r="H136" s="186">
        <f>IF(ISERROR(VLOOKUP(B136,'2023 UPA'!$B$5:H359,7, FALSE)),0,VLOOKUP(B136,'2023 UPA'!$B$5:H359,7, FALSE))</f>
        <v>2.94</v>
      </c>
      <c r="I136" s="186">
        <f>IF(ISERROR(VLOOKUP(B136,'2024 UPA'!$B$5:H359,7, FALSE)),0,VLOOKUP(B136,'2024 UPA'!$B$5:H359,7, FALSE))</f>
        <v>4.75</v>
      </c>
      <c r="J136" s="186">
        <f>IF(ISERROR(VLOOKUP(B136,'2025 UPA'!$B$5:H359,7, FALSE)),0,VLOOKUP(B136,'2025 UPA'!$B$5:H359,7, FALSE))</f>
        <v>9.42</v>
      </c>
      <c r="K136" s="601" t="s">
        <v>1093</v>
      </c>
      <c r="L136" s="601">
        <v>9.42</v>
      </c>
    </row>
    <row r="137" spans="1:12" s="218" customFormat="1" x14ac:dyDescent="0.25">
      <c r="A137"/>
      <c r="B137" s="344" t="s">
        <v>284</v>
      </c>
      <c r="C137" s="345" t="s">
        <v>285</v>
      </c>
      <c r="D137" s="346" t="s">
        <v>657</v>
      </c>
      <c r="E137" s="186">
        <f>IF(ISERROR(VLOOKUP(B137,'2020 UPA'!$B$5:H373,7, FALSE)),0,VLOOKUP(B137,'2020 UPA'!$B$5:H373,7, FALSE))</f>
        <v>9.2200000000000006</v>
      </c>
      <c r="F137" s="359">
        <f>IF(ISERROR(VLOOKUP(B137,'2021 UPA'!$B$5:H360,7, FALSE)),0,VLOOKUP(B137,'2021 UPA'!$B$5:H360,7, FALSE))</f>
        <v>6.92</v>
      </c>
      <c r="G137" s="359">
        <f>IF(ISERROR(VLOOKUP(B137,'2022 UPA'!$B$5:H360,7, FALSE)),0,VLOOKUP(B137,'2022 UPA'!$B$5:H360,7, FALSE))</f>
        <v>7.99</v>
      </c>
      <c r="H137" s="359">
        <f>IF(ISERROR(VLOOKUP(B137,'2023 UPA'!$B$5:H360,7, FALSE)),0,VLOOKUP(B137,'2023 UPA'!$B$5:H360,7, FALSE))</f>
        <v>12.51</v>
      </c>
      <c r="I137" s="359">
        <f>IF(ISERROR(VLOOKUP(B137,'2024 UPA'!$B$5:H360,7, FALSE)),0,VLOOKUP(B137,'2024 UPA'!$B$5:H360,7, FALSE))</f>
        <v>12.99</v>
      </c>
      <c r="J137" s="359">
        <f>IF(ISERROR(VLOOKUP(B137,'2025 UPA'!$B$5:H360,7, FALSE)),0,VLOOKUP(B137,'2025 UPA'!$B$5:H360,7, FALSE))</f>
        <v>13.05</v>
      </c>
      <c r="K137" s="616" t="s">
        <v>1093</v>
      </c>
      <c r="L137" s="616">
        <v>13.05</v>
      </c>
    </row>
    <row r="138" spans="1:12" s="218" customFormat="1" x14ac:dyDescent="0.25">
      <c r="A138" s="187"/>
      <c r="B138" s="255" t="s">
        <v>83</v>
      </c>
      <c r="C138" s="223" t="s">
        <v>782</v>
      </c>
      <c r="D138" s="342" t="s">
        <v>657</v>
      </c>
      <c r="E138" s="186">
        <f>IF(ISERROR(VLOOKUP(B138,'2020 UPA'!$B$5:H374,7, FALSE)),0,VLOOKUP(B138,'2020 UPA'!$B$5:H374,7, FALSE))</f>
        <v>25.11</v>
      </c>
      <c r="F138" s="186">
        <f>IF(ISERROR(VLOOKUP(B138,'2021 UPA'!$B$5:H361,7, FALSE)),0,VLOOKUP(B138,'2021 UPA'!$B$5:H361,7, FALSE))</f>
        <v>13.61</v>
      </c>
      <c r="G138" s="186">
        <f>IF(ISERROR(VLOOKUP(B138,'2022 UPA'!$B$5:H361,7, FALSE)),0,VLOOKUP(B138,'2022 UPA'!$B$5:H361,7, FALSE))</f>
        <v>23.57</v>
      </c>
      <c r="H138" s="186">
        <f>IF(ISERROR(VLOOKUP(B138,'2023 UPA'!$B$5:H361,7, FALSE)),0,VLOOKUP(B138,'2023 UPA'!$B$5:H361,7, FALSE))</f>
        <v>22.47</v>
      </c>
      <c r="I138" s="186">
        <f>IF(ISERROR(VLOOKUP(B138,'2024 UPA'!$B$5:H361,7, FALSE)),0,VLOOKUP(B138,'2024 UPA'!$B$5:H361,7, FALSE))</f>
        <v>30.81</v>
      </c>
      <c r="J138" s="186">
        <f>IF(ISERROR(VLOOKUP(B138,'2025 UPA'!$B$5:H361,7, FALSE)),0,VLOOKUP(B138,'2025 UPA'!$B$5:H361,7, FALSE))</f>
        <v>0</v>
      </c>
      <c r="K138" s="601" t="s">
        <v>1093</v>
      </c>
      <c r="L138" s="601" t="s">
        <v>1093</v>
      </c>
    </row>
    <row r="139" spans="1:12" s="218" customFormat="1" ht="24.75" outlineLevel="1" x14ac:dyDescent="0.25">
      <c r="A139"/>
      <c r="B139" s="255" t="s">
        <v>286</v>
      </c>
      <c r="C139" s="223" t="s">
        <v>287</v>
      </c>
      <c r="D139" s="342" t="s">
        <v>783</v>
      </c>
      <c r="E139" s="186">
        <f>IF(ISERROR(VLOOKUP(B139,'2020 UPA'!$B$5:H375,7, FALSE)),0,VLOOKUP(B139,'2020 UPA'!$B$5:H375,7, FALSE))</f>
        <v>1.31</v>
      </c>
      <c r="F139" s="186">
        <f>IF(ISERROR(VLOOKUP(B139,'2021 UPA'!$B$5:H362,7, FALSE)),0,VLOOKUP(B139,'2021 UPA'!$B$5:H362,7, FALSE))</f>
        <v>1.72</v>
      </c>
      <c r="G139" s="186">
        <f>IF(ISERROR(VLOOKUP(B139,'2022 UPA'!$B$5:H362,7, FALSE)),0,VLOOKUP(B139,'2022 UPA'!$B$5:H362,7, FALSE))</f>
        <v>0.85</v>
      </c>
      <c r="H139" s="186">
        <f>IF(ISERROR(VLOOKUP(B139,'2023 UPA'!$B$5:H362,7, FALSE)),0,VLOOKUP(B139,'2023 UPA'!$B$5:H362,7, FALSE))</f>
        <v>0.95</v>
      </c>
      <c r="I139" s="186">
        <f>IF(ISERROR(VLOOKUP(B139,'2024 UPA'!$B$5:H362,7, FALSE)),0,VLOOKUP(B139,'2024 UPA'!$B$5:H362,7, FALSE))</f>
        <v>1.26</v>
      </c>
      <c r="J139" s="186">
        <f>IF(ISERROR(VLOOKUP(B139,'2025 UPA'!$B$5:H362,7, FALSE)),0,VLOOKUP(B139,'2025 UPA'!$B$5:H362,7, FALSE))</f>
        <v>0</v>
      </c>
      <c r="K139" s="601" t="s">
        <v>1093</v>
      </c>
      <c r="L139" s="601" t="s">
        <v>1093</v>
      </c>
    </row>
    <row r="140" spans="1:12" s="218" customFormat="1" outlineLevel="1" x14ac:dyDescent="0.25">
      <c r="A140" s="187"/>
      <c r="B140" s="255" t="s">
        <v>111</v>
      </c>
      <c r="C140" s="223" t="s">
        <v>110</v>
      </c>
      <c r="D140" s="342" t="s">
        <v>657</v>
      </c>
      <c r="E140" s="186">
        <f>IF(ISERROR(VLOOKUP(B140,'2020 UPA'!$B$5:H376,7, FALSE)),0,VLOOKUP(B140,'2020 UPA'!$B$5:H376,7, FALSE))</f>
        <v>7.26</v>
      </c>
      <c r="F140" s="186">
        <f>IF(ISERROR(VLOOKUP(B140,'2021 UPA'!$B$5:H363,7, FALSE)),0,VLOOKUP(B140,'2021 UPA'!$B$5:H363,7, FALSE))</f>
        <v>9.86</v>
      </c>
      <c r="G140" s="186">
        <f>IF(ISERROR(VLOOKUP(B140,'2022 UPA'!$B$5:H363,7, FALSE)),0,VLOOKUP(B140,'2022 UPA'!$B$5:H363,7, FALSE))</f>
        <v>11.37</v>
      </c>
      <c r="H140" s="186">
        <f>IF(ISERROR(VLOOKUP(B140,'2023 UPA'!$B$5:H363,7, FALSE)),0,VLOOKUP(B140,'2023 UPA'!$B$5:H363,7, FALSE))</f>
        <v>10.54</v>
      </c>
      <c r="I140" s="186">
        <f>IF(ISERROR(VLOOKUP(B140,'2024 UPA'!$B$5:H363,7, FALSE)),0,VLOOKUP(B140,'2024 UPA'!$B$5:H363,7, FALSE))</f>
        <v>23.29</v>
      </c>
      <c r="J140" s="186">
        <f>IF(ISERROR(VLOOKUP(B140,'2025 UPA'!$B$5:H363,7, FALSE)),0,VLOOKUP(B140,'2025 UPA'!$B$5:H363,7, FALSE))</f>
        <v>0</v>
      </c>
      <c r="K140" s="601" t="s">
        <v>1093</v>
      </c>
      <c r="L140" s="601" t="s">
        <v>1093</v>
      </c>
    </row>
    <row r="141" spans="1:12" s="218" customFormat="1" ht="24.75" outlineLevel="1" x14ac:dyDescent="0.25">
      <c r="A141"/>
      <c r="B141" s="255" t="s">
        <v>288</v>
      </c>
      <c r="C141" s="223" t="s">
        <v>289</v>
      </c>
      <c r="D141" s="342" t="s">
        <v>783</v>
      </c>
      <c r="E141" s="186">
        <f>IF(ISERROR(VLOOKUP(B141,'2020 UPA'!$B$5:H377,7, FALSE)),0,VLOOKUP(B141,'2020 UPA'!$B$5:H377,7, FALSE))</f>
        <v>0.84</v>
      </c>
      <c r="F141" s="186">
        <f>IF(ISERROR(VLOOKUP(B141,'2021 UPA'!$B$5:H364,7, FALSE)),0,VLOOKUP(B141,'2021 UPA'!$B$5:H364,7, FALSE))</f>
        <v>1.03</v>
      </c>
      <c r="G141" s="186">
        <f>IF(ISERROR(VLOOKUP(B141,'2022 UPA'!$B$5:H364,7, FALSE)),0,VLOOKUP(B141,'2022 UPA'!$B$5:H364,7, FALSE))</f>
        <v>0.64</v>
      </c>
      <c r="H141" s="186">
        <f>IF(ISERROR(VLOOKUP(B141,'2023 UPA'!$B$5:H364,7, FALSE)),0,VLOOKUP(B141,'2023 UPA'!$B$5:H364,7, FALSE))</f>
        <v>0.92</v>
      </c>
      <c r="I141" s="186">
        <f>IF(ISERROR(VLOOKUP(B141,'2024 UPA'!$B$5:H364,7, FALSE)),0,VLOOKUP(B141,'2024 UPA'!$B$5:H364,7, FALSE))</f>
        <v>1.1399999999999999</v>
      </c>
      <c r="J141" s="186">
        <f>IF(ISERROR(VLOOKUP(B141,'2025 UPA'!$B$5:H364,7, FALSE)),0,VLOOKUP(B141,'2025 UPA'!$B$5:H364,7, FALSE))</f>
        <v>3.74</v>
      </c>
      <c r="K141" s="601" t="s">
        <v>1093</v>
      </c>
      <c r="L141" s="601">
        <v>3.74</v>
      </c>
    </row>
    <row r="142" spans="1:12" s="218" customFormat="1" outlineLevel="1" x14ac:dyDescent="0.25">
      <c r="A142"/>
      <c r="B142" s="255" t="s">
        <v>17</v>
      </c>
      <c r="C142" s="223" t="s">
        <v>16</v>
      </c>
      <c r="D142" s="342" t="s">
        <v>711</v>
      </c>
      <c r="E142" s="186">
        <f>IF(ISERROR(VLOOKUP(B142,'2020 UPA'!$B$5:H378,7, FALSE)),0,VLOOKUP(B142,'2020 UPA'!$B$5:H378,7, FALSE))</f>
        <v>63618.48</v>
      </c>
      <c r="F142" s="186">
        <f>IF(ISERROR(VLOOKUP(B142,'2021 UPA'!$B$5:H365,7, FALSE)),0,VLOOKUP(B142,'2021 UPA'!$B$5:H365,7, FALSE))</f>
        <v>76067.41</v>
      </c>
      <c r="G142" s="186">
        <f>IF(ISERROR(VLOOKUP(B142,'2022 UPA'!$B$5:H365,7, FALSE)),0,VLOOKUP(B142,'2022 UPA'!$B$5:H365,7, FALSE))</f>
        <v>55877.54</v>
      </c>
      <c r="H142" s="186">
        <f>IF(ISERROR(VLOOKUP(B142,'2023 UPA'!$B$5:H365,7, FALSE)),0,VLOOKUP(B142,'2023 UPA'!$B$5:H365,7, FALSE))</f>
        <v>81773.279999999999</v>
      </c>
      <c r="I142" s="186">
        <f>IF(ISERROR(VLOOKUP(B142,'2024 UPA'!$B$5:H365,7, FALSE)),0,VLOOKUP(B142,'2024 UPA'!$B$5:H365,7, FALSE))</f>
        <v>79891.81</v>
      </c>
      <c r="J142" s="186">
        <f>IF(ISERROR(VLOOKUP(B142,'2025 UPA'!$B$5:H365,7, FALSE)),0,VLOOKUP(B142,'2025 UPA'!$B$5:H365,7, FALSE))</f>
        <v>75852.800000000003</v>
      </c>
      <c r="K142" s="601">
        <v>75852.800000000003</v>
      </c>
      <c r="L142" s="601">
        <v>75852.800000000003</v>
      </c>
    </row>
    <row r="143" spans="1:12" s="218" customFormat="1" outlineLevel="1" x14ac:dyDescent="0.25">
      <c r="A143"/>
      <c r="B143" s="255" t="s">
        <v>85</v>
      </c>
      <c r="C143" s="223" t="s">
        <v>84</v>
      </c>
      <c r="D143" s="342" t="s">
        <v>658</v>
      </c>
      <c r="E143" s="186">
        <f>IF(ISERROR(VLOOKUP(B143,'2020 UPA'!$B$5:H379,7, FALSE)),0,VLOOKUP(B143,'2020 UPA'!$B$5:H379,7, FALSE))</f>
        <v>0.8</v>
      </c>
      <c r="F143" s="186">
        <f>IF(ISERROR(VLOOKUP(B143,'2021 UPA'!$B$5:H366,7, FALSE)),0,VLOOKUP(B143,'2021 UPA'!$B$5:H366,7, FALSE))</f>
        <v>0.69</v>
      </c>
      <c r="G143" s="186">
        <f>IF(ISERROR(VLOOKUP(B143,'2022 UPA'!$B$5:H366,7, FALSE)),0,VLOOKUP(B143,'2022 UPA'!$B$5:H366,7, FALSE))</f>
        <v>0.89</v>
      </c>
      <c r="H143" s="186">
        <f>IF(ISERROR(VLOOKUP(B143,'2023 UPA'!$B$5:H366,7, FALSE)),0,VLOOKUP(B143,'2023 UPA'!$B$5:H366,7, FALSE))</f>
        <v>1.03</v>
      </c>
      <c r="I143" s="186">
        <f>IF(ISERROR(VLOOKUP(B143,'2024 UPA'!$B$5:H366,7, FALSE)),0,VLOOKUP(B143,'2024 UPA'!$B$5:H366,7, FALSE))</f>
        <v>1.35</v>
      </c>
      <c r="J143" s="186">
        <f>IF(ISERROR(VLOOKUP(B143,'2025 UPA'!$B$5:H366,7, FALSE)),0,VLOOKUP(B143,'2025 UPA'!$B$5:H366,7, FALSE))</f>
        <v>1.21</v>
      </c>
      <c r="K143" s="601">
        <v>0.85</v>
      </c>
      <c r="L143" s="601">
        <v>1.21</v>
      </c>
    </row>
    <row r="144" spans="1:12" s="218" customFormat="1" outlineLevel="1" x14ac:dyDescent="0.25">
      <c r="A144"/>
      <c r="B144" s="255" t="s">
        <v>708</v>
      </c>
      <c r="C144" s="223" t="s">
        <v>709</v>
      </c>
      <c r="D144" s="342" t="s">
        <v>658</v>
      </c>
      <c r="E144" s="186">
        <f>IF(ISERROR(VLOOKUP(B144,'2020 UPA'!$B$5:H380,7, FALSE)),0,VLOOKUP(B144,'2020 UPA'!$B$5:H380,7, FALSE))</f>
        <v>0.79</v>
      </c>
      <c r="F144" s="186">
        <f>IF(ISERROR(VLOOKUP(B144,'2021 UPA'!$B$5:H367,7, FALSE)),0,VLOOKUP(B144,'2021 UPA'!$B$5:H367,7, FALSE))</f>
        <v>0</v>
      </c>
      <c r="G144" s="186">
        <f>IF(ISERROR(VLOOKUP(B144,'2022 UPA'!$B$5:H367,7, FALSE)),0,VLOOKUP(B144,'2022 UPA'!$B$5:H367,7, FALSE))</f>
        <v>1.1100000000000001</v>
      </c>
      <c r="H144" s="186">
        <f>IF(ISERROR(VLOOKUP(B144,'2023 UPA'!$B$5:H367,7, FALSE)),0,VLOOKUP(B144,'2023 UPA'!$B$5:H367,7, FALSE))</f>
        <v>0.75</v>
      </c>
      <c r="I144" s="186">
        <f>IF(ISERROR(VLOOKUP(B144,'2024 UPA'!$B$5:H367,7, FALSE)),0,VLOOKUP(B144,'2024 UPA'!$B$5:H367,7, FALSE))</f>
        <v>1.46</v>
      </c>
      <c r="J144" s="186">
        <f>IF(ISERROR(VLOOKUP(B144,'2025 UPA'!$B$5:H367,7, FALSE)),0,VLOOKUP(B144,'2025 UPA'!$B$5:H367,7, FALSE))</f>
        <v>2.87</v>
      </c>
      <c r="K144" s="601" t="s">
        <v>1093</v>
      </c>
      <c r="L144" s="601">
        <v>2.87</v>
      </c>
    </row>
    <row r="145" spans="1:12" s="218" customFormat="1" outlineLevel="1" x14ac:dyDescent="0.25">
      <c r="A145"/>
      <c r="B145" s="255" t="s">
        <v>112</v>
      </c>
      <c r="C145" s="223" t="s">
        <v>710</v>
      </c>
      <c r="D145" s="342" t="s">
        <v>658</v>
      </c>
      <c r="E145" s="186">
        <f>IF(ISERROR(VLOOKUP(B145,'2020 UPA'!$B$5:H381,7, FALSE)),0,VLOOKUP(B145,'2020 UPA'!$B$5:H381,7, FALSE))</f>
        <v>0</v>
      </c>
      <c r="F145" s="186">
        <f>IF(ISERROR(VLOOKUP(B145,'2021 UPA'!$B$5:H368,7, FALSE)),0,VLOOKUP(B145,'2021 UPA'!$B$5:H368,7, FALSE))</f>
        <v>5.98</v>
      </c>
      <c r="G145" s="186">
        <f>IF(ISERROR(VLOOKUP(B145,'2022 UPA'!$B$5:H368,7, FALSE)),0,VLOOKUP(B145,'2022 UPA'!$B$5:H368,7, FALSE))</f>
        <v>81.96</v>
      </c>
      <c r="H145" s="186">
        <f>IF(ISERROR(VLOOKUP(B145,'2023 UPA'!$B$5:H368,7, FALSE)),0,VLOOKUP(B145,'2023 UPA'!$B$5:H368,7, FALSE))</f>
        <v>22.63</v>
      </c>
      <c r="I145" s="186">
        <f>IF(ISERROR(VLOOKUP(B145,'2024 UPA'!$B$5:H368,7, FALSE)),0,VLOOKUP(B145,'2024 UPA'!$B$5:H368,7, FALSE))</f>
        <v>11.23</v>
      </c>
      <c r="J145" s="186">
        <f>IF(ISERROR(VLOOKUP(B145,'2025 UPA'!$B$5:H368,7, FALSE)),0,VLOOKUP(B145,'2025 UPA'!$B$5:H368,7, FALSE))</f>
        <v>0</v>
      </c>
      <c r="K145" s="601" t="s">
        <v>1093</v>
      </c>
      <c r="L145" s="601" t="s">
        <v>1093</v>
      </c>
    </row>
    <row r="146" spans="1:12" s="218" customFormat="1" outlineLevel="1" x14ac:dyDescent="0.25">
      <c r="A146"/>
      <c r="B146" s="255" t="s">
        <v>290</v>
      </c>
      <c r="C146" s="223" t="s">
        <v>291</v>
      </c>
      <c r="D146" s="342" t="s">
        <v>711</v>
      </c>
      <c r="E146" s="186">
        <f>IF(ISERROR(VLOOKUP(B146,'2020 UPA'!$B$5:H382,7, FALSE)),0,VLOOKUP(B146,'2020 UPA'!$B$5:H382,7, FALSE))</f>
        <v>3692.35</v>
      </c>
      <c r="F146" s="186">
        <f>IF(ISERROR(VLOOKUP(B146,'2021 UPA'!$B$5:H369,7, FALSE)),0,VLOOKUP(B146,'2021 UPA'!$B$5:H369,7, FALSE))</f>
        <v>4221.59</v>
      </c>
      <c r="G146" s="186">
        <f>IF(ISERROR(VLOOKUP(B146,'2022 UPA'!$B$5:H369,7, FALSE)),0,VLOOKUP(B146,'2022 UPA'!$B$5:H369,7, FALSE))</f>
        <v>3455.06</v>
      </c>
      <c r="H146" s="186">
        <f>IF(ISERROR(VLOOKUP(B146,'2023 UPA'!$B$5:H369,7, FALSE)),0,VLOOKUP(B146,'2023 UPA'!$B$5:H369,7, FALSE))</f>
        <v>5316.41</v>
      </c>
      <c r="I146" s="186">
        <f>IF(ISERROR(VLOOKUP(B146,'2024 UPA'!$B$5:H369,7, FALSE)),0,VLOOKUP(B146,'2024 UPA'!$B$5:H369,7, FALSE))</f>
        <v>6559.78</v>
      </c>
      <c r="J146" s="186">
        <f>IF(ISERROR(VLOOKUP(B146,'2025 UPA'!$B$5:H369,7, FALSE)),0,VLOOKUP(B146,'2025 UPA'!$B$5:H369,7, FALSE))</f>
        <v>11768.8</v>
      </c>
      <c r="K146" s="601">
        <v>11768.8</v>
      </c>
      <c r="L146" s="601">
        <v>11768.8</v>
      </c>
    </row>
    <row r="147" spans="1:12" s="218" customFormat="1" outlineLevel="1" x14ac:dyDescent="0.25">
      <c r="A147"/>
      <c r="B147" s="255" t="s">
        <v>292</v>
      </c>
      <c r="C147" s="223" t="s">
        <v>293</v>
      </c>
      <c r="D147" s="342" t="s">
        <v>711</v>
      </c>
      <c r="E147" s="186">
        <f>IF(ISERROR(VLOOKUP(B147,'2020 UPA'!$B$5:H383,7, FALSE)),0,VLOOKUP(B147,'2020 UPA'!$B$5:H383,7, FALSE))</f>
        <v>0</v>
      </c>
      <c r="F147" s="186">
        <f>IF(ISERROR(VLOOKUP(B147,'2021 UPA'!$B$5:H370,7, FALSE)),0,VLOOKUP(B147,'2021 UPA'!$B$5:H370,7, FALSE))</f>
        <v>0</v>
      </c>
      <c r="G147" s="186">
        <f>IF(ISERROR(VLOOKUP(B147,'2022 UPA'!$B$5:H370,7, FALSE)),0,VLOOKUP(B147,'2022 UPA'!$B$5:H370,7, FALSE))</f>
        <v>4322.66</v>
      </c>
      <c r="H147" s="186">
        <f>IF(ISERROR(VLOOKUP(B147,'2023 UPA'!$B$5:H370,7, FALSE)),0,VLOOKUP(B147,'2023 UPA'!$B$5:H370,7, FALSE))</f>
        <v>54500</v>
      </c>
      <c r="I147" s="186">
        <f>IF(ISERROR(VLOOKUP(B147,'2024 UPA'!$B$5:H370,7, FALSE)),0,VLOOKUP(B147,'2024 UPA'!$B$5:H370,7, FALSE))</f>
        <v>0</v>
      </c>
      <c r="J147" s="186">
        <f>IF(ISERROR(VLOOKUP(B147,'2025 UPA'!$B$5:H370,7, FALSE)),0,VLOOKUP(B147,'2025 UPA'!$B$5:H370,7, FALSE))</f>
        <v>0</v>
      </c>
      <c r="K147" s="601" t="s">
        <v>1093</v>
      </c>
      <c r="L147" s="601" t="s">
        <v>1093</v>
      </c>
    </row>
    <row r="148" spans="1:12" s="218" customFormat="1" outlineLevel="1" x14ac:dyDescent="0.25">
      <c r="A148"/>
      <c r="B148" s="255" t="s">
        <v>294</v>
      </c>
      <c r="C148" s="223" t="s">
        <v>295</v>
      </c>
      <c r="D148" s="342" t="s">
        <v>711</v>
      </c>
      <c r="E148" s="186">
        <f>IF(ISERROR(VLOOKUP(B148,'2020 UPA'!$B$5:H384,7, FALSE)),0,VLOOKUP(B148,'2020 UPA'!$B$5:H384,7, FALSE))</f>
        <v>26533.41</v>
      </c>
      <c r="F148" s="186">
        <f>IF(ISERROR(VLOOKUP(B148,'2021 UPA'!$B$5:H371,7, FALSE)),0,VLOOKUP(B148,'2021 UPA'!$B$5:H371,7, FALSE))</f>
        <v>0</v>
      </c>
      <c r="G148" s="186">
        <f>IF(ISERROR(VLOOKUP(B148,'2022 UPA'!$B$5:H371,7, FALSE)),0,VLOOKUP(B148,'2022 UPA'!$B$5:H371,7, FALSE))</f>
        <v>45967.96</v>
      </c>
      <c r="H148" s="186">
        <f>IF(ISERROR(VLOOKUP(B148,'2023 UPA'!$B$5:H371,7, FALSE)),0,VLOOKUP(B148,'2023 UPA'!$B$5:H371,7, FALSE))</f>
        <v>29958.97</v>
      </c>
      <c r="I148" s="186">
        <f>IF(ISERROR(VLOOKUP(B148,'2024 UPA'!$B$5:H371,7, FALSE)),0,VLOOKUP(B148,'2024 UPA'!$B$5:H371,7, FALSE))</f>
        <v>72324.03</v>
      </c>
      <c r="J148" s="186">
        <f>IF(ISERROR(VLOOKUP(B148,'2025 UPA'!$B$5:H371,7, FALSE)),0,VLOOKUP(B148,'2025 UPA'!$B$5:H371,7, FALSE))</f>
        <v>0</v>
      </c>
      <c r="K148" s="601" t="s">
        <v>1093</v>
      </c>
      <c r="L148" s="601" t="s">
        <v>1093</v>
      </c>
    </row>
    <row r="149" spans="1:12" s="218" customFormat="1" outlineLevel="1" x14ac:dyDescent="0.25">
      <c r="A149"/>
      <c r="B149" s="255" t="s">
        <v>296</v>
      </c>
      <c r="C149" s="223" t="s">
        <v>297</v>
      </c>
      <c r="D149" s="342" t="s">
        <v>711</v>
      </c>
      <c r="E149" s="186">
        <f>IF(ISERROR(VLOOKUP(B149,'2020 UPA'!$B$5:H385,7, FALSE)),0,VLOOKUP(B149,'2020 UPA'!$B$5:H385,7, FALSE))</f>
        <v>6417.85</v>
      </c>
      <c r="F149" s="186">
        <f>IF(ISERROR(VLOOKUP(B149,'2021 UPA'!$B$5:H372,7, FALSE)),0,VLOOKUP(B149,'2021 UPA'!$B$5:H372,7, FALSE))</f>
        <v>0</v>
      </c>
      <c r="G149" s="186">
        <f>IF(ISERROR(VLOOKUP(B149,'2022 UPA'!$B$5:H372,7, FALSE)),0,VLOOKUP(B149,'2022 UPA'!$B$5:H372,7, FALSE))</f>
        <v>6194.16</v>
      </c>
      <c r="H149" s="186">
        <f>IF(ISERROR(VLOOKUP(B149,'2023 UPA'!$B$5:H372,7, FALSE)),0,VLOOKUP(B149,'2023 UPA'!$B$5:H372,7, FALSE))</f>
        <v>33739.660000000003</v>
      </c>
      <c r="I149" s="186">
        <f>IF(ISERROR(VLOOKUP(B149,'2024 UPA'!$B$5:H372,7, FALSE)),0,VLOOKUP(B149,'2024 UPA'!$B$5:H372,7, FALSE))</f>
        <v>243098.67</v>
      </c>
      <c r="J149" s="186">
        <f>IF(ISERROR(VLOOKUP(B149,'2025 UPA'!$B$5:H372,7, FALSE)),0,VLOOKUP(B149,'2025 UPA'!$B$5:H372,7, FALSE))</f>
        <v>0</v>
      </c>
      <c r="K149" s="601" t="s">
        <v>1093</v>
      </c>
      <c r="L149" s="601" t="s">
        <v>1093</v>
      </c>
    </row>
    <row r="150" spans="1:12" s="218" customFormat="1" outlineLevel="1" x14ac:dyDescent="0.25">
      <c r="A150"/>
      <c r="B150" s="255" t="s">
        <v>298</v>
      </c>
      <c r="C150" s="223" t="s">
        <v>299</v>
      </c>
      <c r="D150" s="342" t="s">
        <v>711</v>
      </c>
      <c r="E150" s="186">
        <f>IF(ISERROR(VLOOKUP(B150,'2020 UPA'!$B$5:H386,7, FALSE)),0,VLOOKUP(B150,'2020 UPA'!$B$5:H386,7, FALSE))</f>
        <v>11793.14</v>
      </c>
      <c r="F150" s="186">
        <f>IF(ISERROR(VLOOKUP(B150,'2021 UPA'!$B$5:H373,7, FALSE)),0,VLOOKUP(B150,'2021 UPA'!$B$5:H373,7, FALSE))</f>
        <v>13430.82</v>
      </c>
      <c r="G150" s="186">
        <f>IF(ISERROR(VLOOKUP(B150,'2022 UPA'!$B$5:H373,7, FALSE)),0,VLOOKUP(B150,'2022 UPA'!$B$5:H373,7, FALSE))</f>
        <v>12584.24</v>
      </c>
      <c r="H150" s="186">
        <f>IF(ISERROR(VLOOKUP(B150,'2023 UPA'!$B$5:H373,7, FALSE)),0,VLOOKUP(B150,'2023 UPA'!$B$5:H373,7, FALSE))</f>
        <v>16799.79</v>
      </c>
      <c r="I150" s="186">
        <f>IF(ISERROR(VLOOKUP(B150,'2024 UPA'!$B$5:H373,7, FALSE)),0,VLOOKUP(B150,'2024 UPA'!$B$5:H373,7, FALSE))</f>
        <v>16296.8</v>
      </c>
      <c r="J150" s="186">
        <f>IF(ISERROR(VLOOKUP(B150,'2025 UPA'!$B$5:H373,7, FALSE)),0,VLOOKUP(B150,'2025 UPA'!$B$5:H373,7, FALSE))</f>
        <v>39035.31</v>
      </c>
      <c r="K150" s="601">
        <v>39035.31</v>
      </c>
      <c r="L150" s="601">
        <v>39035.31</v>
      </c>
    </row>
    <row r="151" spans="1:12" s="218" customFormat="1" outlineLevel="1" x14ac:dyDescent="0.25">
      <c r="A151"/>
      <c r="B151" s="255" t="s">
        <v>642</v>
      </c>
      <c r="C151" s="223" t="s">
        <v>643</v>
      </c>
      <c r="D151" s="342" t="s">
        <v>711</v>
      </c>
      <c r="E151" s="186">
        <f>IF(ISERROR(VLOOKUP(B151,'2020 UPA'!$B$5:H387,7, FALSE)),0,VLOOKUP(B151,'2020 UPA'!$B$5:H387,7, FALSE))</f>
        <v>50155.13</v>
      </c>
      <c r="F151" s="186">
        <f>IF(ISERROR(VLOOKUP(B151,'2021 UPA'!$B$5:H374,7, FALSE)),0,VLOOKUP(B151,'2021 UPA'!$B$5:H374,7, FALSE))</f>
        <v>37201.519999999997</v>
      </c>
      <c r="G151" s="186">
        <f>IF(ISERROR(VLOOKUP(B151,'2022 UPA'!$B$5:H374,7, FALSE)),0,VLOOKUP(B151,'2022 UPA'!$B$5:H374,7, FALSE))</f>
        <v>0</v>
      </c>
      <c r="H151" s="186">
        <f>IF(ISERROR(VLOOKUP(B151,'2023 UPA'!$B$5:H374,7, FALSE)),0,VLOOKUP(B151,'2023 UPA'!$B$5:H374,7, FALSE))</f>
        <v>0</v>
      </c>
      <c r="I151" s="186">
        <f>IF(ISERROR(VLOOKUP(B151,'2024 UPA'!$B$5:H374,7, FALSE)),0,VLOOKUP(B151,'2024 UPA'!$B$5:H374,7, FALSE))</f>
        <v>0</v>
      </c>
      <c r="J151" s="186">
        <f>IF(ISERROR(VLOOKUP(B151,'2025 UPA'!$B$5:H374,7, FALSE)),0,VLOOKUP(B151,'2025 UPA'!$B$5:H374,7, FALSE))</f>
        <v>0</v>
      </c>
      <c r="K151" s="601" t="s">
        <v>1093</v>
      </c>
      <c r="L151" s="601" t="s">
        <v>1093</v>
      </c>
    </row>
    <row r="152" spans="1:12" s="218" customFormat="1" outlineLevel="1" x14ac:dyDescent="0.25">
      <c r="A152"/>
      <c r="B152" s="255" t="s">
        <v>300</v>
      </c>
      <c r="C152" s="223" t="s">
        <v>301</v>
      </c>
      <c r="D152" s="342" t="s">
        <v>711</v>
      </c>
      <c r="E152" s="186">
        <f>IF(ISERROR(VLOOKUP(B152,'2020 UPA'!$B$5:H388,7, FALSE)),0,VLOOKUP(B152,'2020 UPA'!$B$5:H388,7, FALSE))</f>
        <v>14411.83</v>
      </c>
      <c r="F152" s="186">
        <f>IF(ISERROR(VLOOKUP(B152,'2021 UPA'!$B$5:H375,7, FALSE)),0,VLOOKUP(B152,'2021 UPA'!$B$5:H375,7, FALSE))</f>
        <v>0</v>
      </c>
      <c r="G152" s="186">
        <f>IF(ISERROR(VLOOKUP(B152,'2022 UPA'!$B$5:H375,7, FALSE)),0,VLOOKUP(B152,'2022 UPA'!$B$5:H375,7, FALSE))</f>
        <v>17470</v>
      </c>
      <c r="H152" s="186">
        <f>IF(ISERROR(VLOOKUP(B152,'2023 UPA'!$B$5:H375,7, FALSE)),0,VLOOKUP(B152,'2023 UPA'!$B$5:H375,7, FALSE))</f>
        <v>18039.98</v>
      </c>
      <c r="I152" s="186">
        <f>IF(ISERROR(VLOOKUP(B152,'2024 UPA'!$B$5:H375,7, FALSE)),0,VLOOKUP(B152,'2024 UPA'!$B$5:H375,7, FALSE))</f>
        <v>43965</v>
      </c>
      <c r="J152" s="186">
        <f>IF(ISERROR(VLOOKUP(B152,'2025 UPA'!$B$5:H375,7, FALSE)),0,VLOOKUP(B152,'2025 UPA'!$B$5:H375,7, FALSE))</f>
        <v>0</v>
      </c>
      <c r="K152" s="601" t="s">
        <v>1093</v>
      </c>
      <c r="L152" s="601" t="s">
        <v>1093</v>
      </c>
    </row>
    <row r="153" spans="1:12" s="218" customFormat="1" outlineLevel="1" x14ac:dyDescent="0.25">
      <c r="A153"/>
      <c r="B153" s="255" t="s">
        <v>307</v>
      </c>
      <c r="C153" s="223" t="s">
        <v>306</v>
      </c>
      <c r="D153" s="342" t="s">
        <v>662</v>
      </c>
      <c r="E153" s="186">
        <f>IF(ISERROR(VLOOKUP(B153,'2020 UPA'!$B$5:H389,7, FALSE)),0,VLOOKUP(B153,'2020 UPA'!$B$5:H389,7, FALSE))</f>
        <v>6</v>
      </c>
      <c r="F153" s="186">
        <f>IF(ISERROR(VLOOKUP(B153,'2021 UPA'!$B$5:H376,7, FALSE)),0,VLOOKUP(B153,'2021 UPA'!$B$5:H376,7, FALSE))</f>
        <v>5.76</v>
      </c>
      <c r="G153" s="186">
        <f>IF(ISERROR(VLOOKUP(B153,'2022 UPA'!$B$5:H376,7, FALSE)),0,VLOOKUP(B153,'2022 UPA'!$B$5:H376,7, FALSE))</f>
        <v>4.9400000000000004</v>
      </c>
      <c r="H153" s="186">
        <f>IF(ISERROR(VLOOKUP(B153,'2023 UPA'!$B$5:H376,7, FALSE)),0,VLOOKUP(B153,'2023 UPA'!$B$5:H376,7, FALSE))</f>
        <v>4.49</v>
      </c>
      <c r="I153" s="186">
        <f>IF(ISERROR(VLOOKUP(B153,'2024 UPA'!$B$5:H376,7, FALSE)),0,VLOOKUP(B153,'2024 UPA'!$B$5:H376,7, FALSE))</f>
        <v>5.04</v>
      </c>
      <c r="J153" s="186">
        <f>IF(ISERROR(VLOOKUP(B153,'2025 UPA'!$B$5:H376,7, FALSE)),0,VLOOKUP(B153,'2025 UPA'!$B$5:H376,7, FALSE))</f>
        <v>4.63</v>
      </c>
      <c r="K153" s="601" t="s">
        <v>1093</v>
      </c>
      <c r="L153" s="601">
        <v>4.63</v>
      </c>
    </row>
    <row r="154" spans="1:12" s="218" customFormat="1" outlineLevel="1" x14ac:dyDescent="0.25">
      <c r="A154"/>
      <c r="B154" s="255" t="s">
        <v>308</v>
      </c>
      <c r="C154" s="223" t="s">
        <v>712</v>
      </c>
      <c r="D154" s="342" t="s">
        <v>662</v>
      </c>
      <c r="E154" s="186">
        <f>IF(ISERROR(VLOOKUP(B154,'2020 UPA'!$B$5:H390,7, FALSE)),0,VLOOKUP(B154,'2020 UPA'!$B$5:H390,7, FALSE))</f>
        <v>0</v>
      </c>
      <c r="F154" s="186">
        <f>IF(ISERROR(VLOOKUP(B154,'2021 UPA'!$B$5:H377,7, FALSE)),0,VLOOKUP(B154,'2021 UPA'!$B$5:H377,7, FALSE))</f>
        <v>0</v>
      </c>
      <c r="G154" s="186">
        <f>IF(ISERROR(VLOOKUP(B154,'2022 UPA'!$B$5:H377,7, FALSE)),0,VLOOKUP(B154,'2022 UPA'!$B$5:H377,7, FALSE))</f>
        <v>0</v>
      </c>
      <c r="H154" s="186">
        <f>IF(ISERROR(VLOOKUP(B154,'2023 UPA'!$B$5:H377,7, FALSE)),0,VLOOKUP(B154,'2023 UPA'!$B$5:H377,7, FALSE))</f>
        <v>0</v>
      </c>
      <c r="I154" s="186">
        <f>IF(ISERROR(VLOOKUP(B154,'2024 UPA'!$B$5:H377,7, FALSE)),0,VLOOKUP(B154,'2024 UPA'!$B$5:H377,7, FALSE))</f>
        <v>0</v>
      </c>
      <c r="J154" s="186">
        <f>IF(ISERROR(VLOOKUP(B154,'2025 UPA'!$B$5:H377,7, FALSE)),0,VLOOKUP(B154,'2025 UPA'!$B$5:H377,7, FALSE))</f>
        <v>0</v>
      </c>
      <c r="K154" s="601" t="s">
        <v>1093</v>
      </c>
      <c r="L154" s="601" t="s">
        <v>1093</v>
      </c>
    </row>
    <row r="155" spans="1:12" s="218" customFormat="1" outlineLevel="1" x14ac:dyDescent="0.25">
      <c r="A155"/>
      <c r="B155" s="255" t="s">
        <v>713</v>
      </c>
      <c r="C155" s="223" t="s">
        <v>714</v>
      </c>
      <c r="D155" s="342" t="s">
        <v>662</v>
      </c>
      <c r="E155" s="186">
        <f>IF(ISERROR(VLOOKUP(B155,'2020 UPA'!$B$5:H391,7, FALSE)),0,VLOOKUP(B155,'2020 UPA'!$B$5:H391,7, FALSE))</f>
        <v>43.81</v>
      </c>
      <c r="F155" s="186">
        <f>IF(ISERROR(VLOOKUP(B155,'2021 UPA'!$B$5:H378,7, FALSE)),0,VLOOKUP(B155,'2021 UPA'!$B$5:H378,7, FALSE))</f>
        <v>44.16</v>
      </c>
      <c r="G155" s="186">
        <f>IF(ISERROR(VLOOKUP(B155,'2022 UPA'!$B$5:H378,7, FALSE)),0,VLOOKUP(B155,'2022 UPA'!$B$5:H378,7, FALSE))</f>
        <v>60.29</v>
      </c>
      <c r="H155" s="186">
        <f>IF(ISERROR(VLOOKUP(B155,'2023 UPA'!$B$5:H378,7, FALSE)),0,VLOOKUP(B155,'2023 UPA'!$B$5:H378,7, FALSE))</f>
        <v>58.39</v>
      </c>
      <c r="I155" s="186">
        <f>IF(ISERROR(VLOOKUP(B155,'2024 UPA'!$B$5:H378,7, FALSE)),0,VLOOKUP(B155,'2024 UPA'!$B$5:H378,7, FALSE))</f>
        <v>55.44</v>
      </c>
      <c r="J155" s="186">
        <f>IF(ISERROR(VLOOKUP(B155,'2025 UPA'!$B$5:H378,7, FALSE)),0,VLOOKUP(B155,'2025 UPA'!$B$5:H378,7, FALSE))</f>
        <v>0</v>
      </c>
      <c r="K155" s="601" t="s">
        <v>1093</v>
      </c>
      <c r="L155" s="601" t="s">
        <v>1093</v>
      </c>
    </row>
    <row r="156" spans="1:12" s="218" customFormat="1" outlineLevel="1" x14ac:dyDescent="0.25">
      <c r="A156"/>
      <c r="B156" s="255" t="s">
        <v>651</v>
      </c>
      <c r="C156" s="223" t="s">
        <v>652</v>
      </c>
      <c r="D156" s="342" t="s">
        <v>711</v>
      </c>
      <c r="E156" s="186">
        <f>IF(ISERROR(VLOOKUP(B156,'2020 UPA'!$B$5:H392,7, FALSE)),0,VLOOKUP(B156,'2020 UPA'!$B$5:H392,7, FALSE))</f>
        <v>0</v>
      </c>
      <c r="F156" s="186">
        <f>IF(ISERROR(VLOOKUP(B156,'2021 UPA'!$B$5:H379,7, FALSE)),0,VLOOKUP(B156,'2021 UPA'!$B$5:H379,7, FALSE))</f>
        <v>1923.64</v>
      </c>
      <c r="G156" s="186">
        <f>IF(ISERROR(VLOOKUP(B156,'2022 UPA'!$B$5:H379,7, FALSE)),0,VLOOKUP(B156,'2022 UPA'!$B$5:H379,7, FALSE))</f>
        <v>0</v>
      </c>
      <c r="H156" s="186">
        <f>IF(ISERROR(VLOOKUP(B156,'2023 UPA'!$B$5:H379,7, FALSE)),0,VLOOKUP(B156,'2023 UPA'!$B$5:H379,7, FALSE))</f>
        <v>0</v>
      </c>
      <c r="I156" s="186">
        <f>IF(ISERROR(VLOOKUP(B156,'2024 UPA'!$B$5:H379,7, FALSE)),0,VLOOKUP(B156,'2024 UPA'!$B$5:H379,7, FALSE))</f>
        <v>0</v>
      </c>
      <c r="J156" s="186">
        <f>IF(ISERROR(VLOOKUP(B156,'2025 UPA'!$B$5:H379,7, FALSE)),0,VLOOKUP(B156,'2025 UPA'!$B$5:H379,7, FALSE))</f>
        <v>0</v>
      </c>
      <c r="K156" s="601" t="s">
        <v>1093</v>
      </c>
      <c r="L156" s="601" t="s">
        <v>1093</v>
      </c>
    </row>
    <row r="157" spans="1:12" s="218" customFormat="1" outlineLevel="1" x14ac:dyDescent="0.25">
      <c r="A157"/>
      <c r="B157" s="255" t="s">
        <v>311</v>
      </c>
      <c r="C157" s="223" t="s">
        <v>715</v>
      </c>
      <c r="D157" s="342" t="s">
        <v>653</v>
      </c>
      <c r="E157" s="186">
        <f>IF(ISERROR(VLOOKUP(B157,'2020 UPA'!$B$5:H393,7, FALSE)),0,VLOOKUP(B157,'2020 UPA'!$B$5:H393,7, FALSE))</f>
        <v>33.049999999999997</v>
      </c>
      <c r="F157" s="186">
        <f>IF(ISERROR(VLOOKUP(B157,'2021 UPA'!$B$5:H380,7, FALSE)),0,VLOOKUP(B157,'2021 UPA'!$B$5:H380,7, FALSE))</f>
        <v>35.82</v>
      </c>
      <c r="G157" s="186">
        <f>IF(ISERROR(VLOOKUP(B157,'2022 UPA'!$B$5:H380,7, FALSE)),0,VLOOKUP(B157,'2022 UPA'!$B$5:H380,7, FALSE))</f>
        <v>0</v>
      </c>
      <c r="H157" s="186">
        <f>IF(ISERROR(VLOOKUP(B157,'2023 UPA'!$B$5:H380,7, FALSE)),0,VLOOKUP(B157,'2023 UPA'!$B$5:H380,7, FALSE))</f>
        <v>43.38</v>
      </c>
      <c r="I157" s="186">
        <f>IF(ISERROR(VLOOKUP(B157,'2024 UPA'!$B$5:H380,7, FALSE)),0,VLOOKUP(B157,'2024 UPA'!$B$5:H380,7, FALSE))</f>
        <v>38.619999999999997</v>
      </c>
      <c r="J157" s="186">
        <f>IF(ISERROR(VLOOKUP(B157,'2025 UPA'!$B$5:H380,7, FALSE)),0,VLOOKUP(B157,'2025 UPA'!$B$5:H380,7, FALSE))</f>
        <v>77.959999999999994</v>
      </c>
      <c r="K157" s="601">
        <v>77.959999999999994</v>
      </c>
      <c r="L157" s="601">
        <v>77.959999999999994</v>
      </c>
    </row>
    <row r="158" spans="1:12" s="218" customFormat="1" outlineLevel="1" x14ac:dyDescent="0.25">
      <c r="A158"/>
      <c r="B158" s="255" t="s">
        <v>99</v>
      </c>
      <c r="C158" s="223" t="s">
        <v>715</v>
      </c>
      <c r="D158" s="342" t="s">
        <v>653</v>
      </c>
      <c r="E158" s="186">
        <f>IF(ISERROR(VLOOKUP(B158,'2020 UPA'!$B$5:H394,7, FALSE)),0,VLOOKUP(B158,'2020 UPA'!$B$5:H394,7, FALSE))</f>
        <v>34.43</v>
      </c>
      <c r="F158" s="186">
        <f>IF(ISERROR(VLOOKUP(B158,'2021 UPA'!$B$5:H381,7, FALSE)),0,VLOOKUP(B158,'2021 UPA'!$B$5:H381,7, FALSE))</f>
        <v>28.71</v>
      </c>
      <c r="G158" s="186">
        <f>IF(ISERROR(VLOOKUP(B158,'2022 UPA'!$B$5:H381,7, FALSE)),0,VLOOKUP(B158,'2022 UPA'!$B$5:H381,7, FALSE))</f>
        <v>35.42</v>
      </c>
      <c r="H158" s="186">
        <f>IF(ISERROR(VLOOKUP(B158,'2023 UPA'!$B$5:H381,7, FALSE)),0,VLOOKUP(B158,'2023 UPA'!$B$5:H381,7, FALSE))</f>
        <v>52.44</v>
      </c>
      <c r="I158" s="186">
        <f>IF(ISERROR(VLOOKUP(B158,'2024 UPA'!$B$5:H381,7, FALSE)),0,VLOOKUP(B158,'2024 UPA'!$B$5:H381,7, FALSE))</f>
        <v>42.99</v>
      </c>
      <c r="J158" s="186">
        <f>IF(ISERROR(VLOOKUP(B158,'2025 UPA'!$B$5:H381,7, FALSE)),0,VLOOKUP(B158,'2025 UPA'!$B$5:H381,7, FALSE))</f>
        <v>80.599999999999994</v>
      </c>
      <c r="K158" s="601">
        <v>80.599999999999994</v>
      </c>
      <c r="L158" s="601">
        <v>80.599999999999994</v>
      </c>
    </row>
    <row r="159" spans="1:12" s="218" customFormat="1" outlineLevel="1" x14ac:dyDescent="0.25">
      <c r="A159"/>
      <c r="B159" s="255" t="s">
        <v>312</v>
      </c>
      <c r="C159" s="223" t="s">
        <v>784</v>
      </c>
      <c r="D159" s="342" t="s">
        <v>653</v>
      </c>
      <c r="E159" s="186">
        <f>IF(ISERROR(VLOOKUP(B159,'2020 UPA'!$B$5:H395,7, FALSE)),0,VLOOKUP(B159,'2020 UPA'!$B$5:H395,7, FALSE))</f>
        <v>60.43</v>
      </c>
      <c r="F159" s="186">
        <f>IF(ISERROR(VLOOKUP(B159,'2021 UPA'!$B$5:H382,7, FALSE)),0,VLOOKUP(B159,'2021 UPA'!$B$5:H382,7, FALSE))</f>
        <v>58.19</v>
      </c>
      <c r="G159" s="186">
        <f>IF(ISERROR(VLOOKUP(B159,'2022 UPA'!$B$5:H382,7, FALSE)),0,VLOOKUP(B159,'2022 UPA'!$B$5:H382,7, FALSE))</f>
        <v>70.8</v>
      </c>
      <c r="H159" s="186">
        <f>IF(ISERROR(VLOOKUP(B159,'2023 UPA'!$B$5:H382,7, FALSE)),0,VLOOKUP(B159,'2023 UPA'!$B$5:H382,7, FALSE))</f>
        <v>77.989999999999995</v>
      </c>
      <c r="I159" s="186">
        <f>IF(ISERROR(VLOOKUP(B159,'2024 UPA'!$B$5:H382,7, FALSE)),0,VLOOKUP(B159,'2024 UPA'!$B$5:H382,7, FALSE))</f>
        <v>63.49</v>
      </c>
      <c r="J159" s="186">
        <f>IF(ISERROR(VLOOKUP(B159,'2025 UPA'!$B$5:H382,7, FALSE)),0,VLOOKUP(B159,'2025 UPA'!$B$5:H382,7, FALSE))</f>
        <v>0</v>
      </c>
      <c r="K159" s="601" t="s">
        <v>1093</v>
      </c>
      <c r="L159" s="601" t="s">
        <v>1093</v>
      </c>
    </row>
    <row r="160" spans="1:12" s="218" customFormat="1" x14ac:dyDescent="0.25">
      <c r="A160"/>
      <c r="B160" s="255" t="s">
        <v>785</v>
      </c>
      <c r="C160" s="223" t="s">
        <v>100</v>
      </c>
      <c r="D160" s="342" t="s">
        <v>658</v>
      </c>
      <c r="E160" s="186">
        <f>IF(ISERROR(VLOOKUP(B160,'2020 UPA'!$B$5:H396,7, FALSE)),0,VLOOKUP(B160,'2020 UPA'!$B$5:H396,7, FALSE))</f>
        <v>3.19</v>
      </c>
      <c r="F160" s="186">
        <f>IF(ISERROR(VLOOKUP(B160,'2021 UPA'!$B$5:H383,7, FALSE)),0,VLOOKUP(B160,'2021 UPA'!$B$5:H383,7, FALSE))</f>
        <v>2.48</v>
      </c>
      <c r="G160" s="186">
        <f>IF(ISERROR(VLOOKUP(B160,'2022 UPA'!$B$5:H383,7, FALSE)),0,VLOOKUP(B160,'2022 UPA'!$B$5:H383,7, FALSE))</f>
        <v>3.14</v>
      </c>
      <c r="H160" s="186">
        <f>IF(ISERROR(VLOOKUP(B160,'2023 UPA'!$B$5:H383,7, FALSE)),0,VLOOKUP(B160,'2023 UPA'!$B$5:H383,7, FALSE))</f>
        <v>2.78</v>
      </c>
      <c r="I160" s="186">
        <f>IF(ISERROR(VLOOKUP(B160,'2024 UPA'!$B$5:H383,7, FALSE)),0,VLOOKUP(B160,'2024 UPA'!$B$5:H383,7, FALSE))</f>
        <v>3.43</v>
      </c>
      <c r="J160" s="186">
        <f>IF(ISERROR(VLOOKUP(B160,'2025 UPA'!$B$5:H383,7, FALSE)),0,VLOOKUP(B160,'2025 UPA'!$B$5:H383,7, FALSE))</f>
        <v>0</v>
      </c>
      <c r="K160" s="601" t="s">
        <v>1093</v>
      </c>
      <c r="L160" s="601" t="s">
        <v>1093</v>
      </c>
    </row>
    <row r="161" spans="1:12" s="218" customFormat="1" x14ac:dyDescent="0.25">
      <c r="A161"/>
      <c r="B161" s="255" t="s">
        <v>313</v>
      </c>
      <c r="C161" s="223" t="s">
        <v>100</v>
      </c>
      <c r="D161" s="342" t="s">
        <v>657</v>
      </c>
      <c r="E161" s="186">
        <f>IF(ISERROR(VLOOKUP(B161,'2020 UPA'!$B$5:H397,7, FALSE)),0,VLOOKUP(B161,'2020 UPA'!$B$5:H397,7, FALSE))</f>
        <v>35.28</v>
      </c>
      <c r="F161" s="186">
        <f>IF(ISERROR(VLOOKUP(B161,'2021 UPA'!$B$5:H384,7, FALSE)),0,VLOOKUP(B161,'2021 UPA'!$B$5:H384,7, FALSE))</f>
        <v>0</v>
      </c>
      <c r="G161" s="186">
        <f>IF(ISERROR(VLOOKUP(B161,'2022 UPA'!$B$5:H384,7, FALSE)),0,VLOOKUP(B161,'2022 UPA'!$B$5:H384,7, FALSE))</f>
        <v>0</v>
      </c>
      <c r="H161" s="186">
        <f>IF(ISERROR(VLOOKUP(B161,'2023 UPA'!$B$5:H384,7, FALSE)),0,VLOOKUP(B161,'2023 UPA'!$B$5:H384,7, FALSE))</f>
        <v>0</v>
      </c>
      <c r="I161" s="186">
        <f>IF(ISERROR(VLOOKUP(B161,'2024 UPA'!$B$5:H384,7, FALSE)),0,VLOOKUP(B161,'2024 UPA'!$B$5:H384,7, FALSE))</f>
        <v>0</v>
      </c>
      <c r="J161" s="186">
        <f>IF(ISERROR(VLOOKUP(B161,'2025 UPA'!$B$5:H384,7, FALSE)),0,VLOOKUP(B161,'2025 UPA'!$B$5:H384,7, FALSE))</f>
        <v>88.45</v>
      </c>
      <c r="K161" s="601">
        <v>88.45</v>
      </c>
      <c r="L161" s="601">
        <v>88.45</v>
      </c>
    </row>
    <row r="162" spans="1:12" s="218" customFormat="1" x14ac:dyDescent="0.25">
      <c r="A162"/>
      <c r="B162" s="255" t="s">
        <v>101</v>
      </c>
      <c r="C162" s="223" t="s">
        <v>100</v>
      </c>
      <c r="D162" s="342" t="s">
        <v>658</v>
      </c>
      <c r="E162" s="186">
        <f>IF(ISERROR(VLOOKUP(B162,'2020 UPA'!$B$5:H398,7, FALSE)),0,VLOOKUP(B162,'2020 UPA'!$B$5:H398,7, FALSE))</f>
        <v>2.37</v>
      </c>
      <c r="F162" s="186">
        <f>IF(ISERROR(VLOOKUP(B162,'2021 UPA'!$B$5:H385,7, FALSE)),0,VLOOKUP(B162,'2021 UPA'!$B$5:H385,7, FALSE))</f>
        <v>2.44</v>
      </c>
      <c r="G162" s="186">
        <f>IF(ISERROR(VLOOKUP(B162,'2022 UPA'!$B$5:H385,7, FALSE)),0,VLOOKUP(B162,'2022 UPA'!$B$5:H385,7, FALSE))</f>
        <v>2.97</v>
      </c>
      <c r="H162" s="186">
        <f>IF(ISERROR(VLOOKUP(B162,'2023 UPA'!$B$5:H385,7, FALSE)),0,VLOOKUP(B162,'2023 UPA'!$B$5:H385,7, FALSE))</f>
        <v>2.66</v>
      </c>
      <c r="I162" s="186">
        <f>IF(ISERROR(VLOOKUP(B162,'2024 UPA'!$B$5:H385,7, FALSE)),0,VLOOKUP(B162,'2024 UPA'!$B$5:H385,7, FALSE))</f>
        <v>2.87</v>
      </c>
      <c r="J162" s="186">
        <f>IF(ISERROR(VLOOKUP(B162,'2025 UPA'!$B$5:H385,7, FALSE)),0,VLOOKUP(B162,'2025 UPA'!$B$5:H385,7, FALSE))</f>
        <v>3.87</v>
      </c>
      <c r="K162" s="601">
        <v>6.36</v>
      </c>
      <c r="L162" s="601">
        <v>3.87</v>
      </c>
    </row>
    <row r="163" spans="1:12" s="218" customFormat="1" outlineLevel="1" x14ac:dyDescent="0.25">
      <c r="A163"/>
      <c r="B163" s="255" t="s">
        <v>786</v>
      </c>
      <c r="C163" s="223" t="s">
        <v>787</v>
      </c>
      <c r="D163" s="342" t="s">
        <v>658</v>
      </c>
      <c r="E163" s="186">
        <f>IF(ISERROR(VLOOKUP(B163,'2020 UPA'!$B$5:H399,7, FALSE)),0,VLOOKUP(B163,'2020 UPA'!$B$5:H399,7, FALSE))</f>
        <v>0</v>
      </c>
      <c r="F163" s="186">
        <f>IF(ISERROR(VLOOKUP(B163,'2021 UPA'!$B$5:H386,7, FALSE)),0,VLOOKUP(B163,'2021 UPA'!$B$5:H386,7, FALSE))</f>
        <v>0</v>
      </c>
      <c r="G163" s="186">
        <f>IF(ISERROR(VLOOKUP(B163,'2022 UPA'!$B$5:H386,7, FALSE)),0,VLOOKUP(B163,'2022 UPA'!$B$5:H386,7, FALSE))</f>
        <v>0</v>
      </c>
      <c r="H163" s="186">
        <f>IF(ISERROR(VLOOKUP(B163,'2023 UPA'!$B$5:H386,7, FALSE)),0,VLOOKUP(B163,'2023 UPA'!$B$5:H386,7, FALSE))</f>
        <v>0</v>
      </c>
      <c r="I163" s="186">
        <f>IF(ISERROR(VLOOKUP(B163,'2024 UPA'!$B$5:H386,7, FALSE)),0,VLOOKUP(B163,'2024 UPA'!$B$5:H386,7, FALSE))</f>
        <v>0</v>
      </c>
      <c r="J163" s="186">
        <f>IF(ISERROR(VLOOKUP(B163,'2025 UPA'!$B$5:H386,7, FALSE)),0,VLOOKUP(B163,'2025 UPA'!$B$5:H386,7, FALSE))</f>
        <v>0</v>
      </c>
      <c r="K163" s="601" t="s">
        <v>1093</v>
      </c>
      <c r="L163" s="601" t="s">
        <v>1093</v>
      </c>
    </row>
    <row r="164" spans="1:12" s="218" customFormat="1" outlineLevel="1" x14ac:dyDescent="0.25">
      <c r="A164"/>
      <c r="B164" s="255" t="s">
        <v>314</v>
      </c>
      <c r="C164" s="223" t="s">
        <v>315</v>
      </c>
      <c r="D164" s="342" t="s">
        <v>788</v>
      </c>
      <c r="E164" s="186">
        <f>IF(ISERROR(VLOOKUP(B164,'2020 UPA'!$B$5:H400,7, FALSE)),0,VLOOKUP(B164,'2020 UPA'!$B$5:H400,7, FALSE))</f>
        <v>0</v>
      </c>
      <c r="F164" s="186">
        <f>IF(ISERROR(VLOOKUP(B164,'2021 UPA'!$B$5:H387,7, FALSE)),0,VLOOKUP(B164,'2021 UPA'!$B$5:H387,7, FALSE))</f>
        <v>0</v>
      </c>
      <c r="G164" s="186">
        <f>IF(ISERROR(VLOOKUP(B164,'2022 UPA'!$B$5:H387,7, FALSE)),0,VLOOKUP(B164,'2022 UPA'!$B$5:H387,7, FALSE))</f>
        <v>1.93</v>
      </c>
      <c r="H164" s="186">
        <f>IF(ISERROR(VLOOKUP(B164,'2023 UPA'!$B$5:H387,7, FALSE)),0,VLOOKUP(B164,'2023 UPA'!$B$5:H387,7, FALSE))</f>
        <v>2.4500000000000002</v>
      </c>
      <c r="I164" s="186">
        <f>IF(ISERROR(VLOOKUP(B164,'2024 UPA'!$B$5:H387,7, FALSE)),0,VLOOKUP(B164,'2024 UPA'!$B$5:H387,7, FALSE))</f>
        <v>0</v>
      </c>
      <c r="J164" s="186">
        <f>IF(ISERROR(VLOOKUP(B164,'2025 UPA'!$B$5:H387,7, FALSE)),0,VLOOKUP(B164,'2025 UPA'!$B$5:H387,7, FALSE))</f>
        <v>0</v>
      </c>
      <c r="K164" s="601" t="s">
        <v>1093</v>
      </c>
      <c r="L164" s="601" t="s">
        <v>1093</v>
      </c>
    </row>
    <row r="165" spans="1:12" s="218" customFormat="1" ht="13.5" customHeight="1" outlineLevel="1" x14ac:dyDescent="0.25">
      <c r="A165"/>
      <c r="B165" s="255" t="s">
        <v>716</v>
      </c>
      <c r="C165" s="223" t="s">
        <v>717</v>
      </c>
      <c r="D165" s="342" t="s">
        <v>658</v>
      </c>
      <c r="E165" s="186">
        <f>IF(ISERROR(VLOOKUP(B165,'2020 UPA'!$B$5:H401,7, FALSE)),0,VLOOKUP(B165,'2020 UPA'!$B$5:H401,7, FALSE))</f>
        <v>1.47</v>
      </c>
      <c r="F165" s="186">
        <f>IF(ISERROR(VLOOKUP(B165,'2021 UPA'!$B$5:H388,7, FALSE)),0,VLOOKUP(B165,'2021 UPA'!$B$5:H388,7, FALSE))</f>
        <v>1.41</v>
      </c>
      <c r="G165" s="186">
        <f>IF(ISERROR(VLOOKUP(B165,'2022 UPA'!$B$5:H388,7, FALSE)),0,VLOOKUP(B165,'2022 UPA'!$B$5:H388,7, FALSE))</f>
        <v>1.47</v>
      </c>
      <c r="H165" s="186">
        <f>IF(ISERROR(VLOOKUP(B165,'2023 UPA'!$B$5:H388,7, FALSE)),0,VLOOKUP(B165,'2023 UPA'!$B$5:H388,7, FALSE))</f>
        <v>1.68</v>
      </c>
      <c r="I165" s="186">
        <f>IF(ISERROR(VLOOKUP(B165,'2024 UPA'!$B$5:H388,7, FALSE)),0,VLOOKUP(B165,'2024 UPA'!$B$5:H388,7, FALSE))</f>
        <v>1.46</v>
      </c>
      <c r="J165" s="186">
        <f>IF(ISERROR(VLOOKUP(B165,'2025 UPA'!$B$5:H388,7, FALSE)),0,VLOOKUP(B165,'2025 UPA'!$B$5:H388,7, FALSE))</f>
        <v>0</v>
      </c>
      <c r="K165" s="601" t="s">
        <v>1093</v>
      </c>
      <c r="L165" s="601" t="s">
        <v>1093</v>
      </c>
    </row>
    <row r="166" spans="1:12" s="218" customFormat="1" outlineLevel="1" x14ac:dyDescent="0.25">
      <c r="A166"/>
      <c r="B166" s="255" t="s">
        <v>316</v>
      </c>
      <c r="C166" s="223" t="s">
        <v>317</v>
      </c>
      <c r="D166" s="342" t="s">
        <v>658</v>
      </c>
      <c r="E166" s="186">
        <f>IF(ISERROR(VLOOKUP(B166,'2020 UPA'!$B$5:H402,7, FALSE)),0,VLOOKUP(B166,'2020 UPA'!$B$5:H402,7, FALSE))</f>
        <v>28.33</v>
      </c>
      <c r="F166" s="186">
        <f>IF(ISERROR(VLOOKUP(B166,'2021 UPA'!$B$5:H389,7, FALSE)),0,VLOOKUP(B166,'2021 UPA'!$B$5:H389,7, FALSE))</f>
        <v>0</v>
      </c>
      <c r="G166" s="186">
        <f>IF(ISERROR(VLOOKUP(B166,'2022 UPA'!$B$5:H389,7, FALSE)),0,VLOOKUP(B166,'2022 UPA'!$B$5:H389,7, FALSE))</f>
        <v>10.92</v>
      </c>
      <c r="H166" s="186">
        <f>IF(ISERROR(VLOOKUP(B166,'2023 UPA'!$B$5:H389,7, FALSE)),0,VLOOKUP(B166,'2023 UPA'!$B$5:H389,7, FALSE))</f>
        <v>0</v>
      </c>
      <c r="I166" s="186">
        <f>IF(ISERROR(VLOOKUP(B166,'2024 UPA'!$B$5:H389,7, FALSE)),0,VLOOKUP(B166,'2024 UPA'!$B$5:H389,7, FALSE))</f>
        <v>0</v>
      </c>
      <c r="J166" s="186">
        <f>IF(ISERROR(VLOOKUP(B166,'2025 UPA'!$B$5:H389,7, FALSE)),0,VLOOKUP(B166,'2025 UPA'!$B$5:H389,7, FALSE))</f>
        <v>0</v>
      </c>
      <c r="K166" s="601" t="s">
        <v>1093</v>
      </c>
      <c r="L166" s="601" t="s">
        <v>1093</v>
      </c>
    </row>
    <row r="167" spans="1:12" s="218" customFormat="1" outlineLevel="1" x14ac:dyDescent="0.25">
      <c r="A167"/>
      <c r="B167" s="255" t="s">
        <v>609</v>
      </c>
      <c r="C167" s="223" t="s">
        <v>718</v>
      </c>
      <c r="D167" s="342" t="s">
        <v>658</v>
      </c>
      <c r="E167" s="186">
        <f>IF(ISERROR(VLOOKUP(B167,'2020 UPA'!$B$5:H403,7, FALSE)),0,VLOOKUP(B167,'2020 UPA'!$B$5:H403,7, FALSE))</f>
        <v>0</v>
      </c>
      <c r="F167" s="186">
        <f>IF(ISERROR(VLOOKUP(B167,'2021 UPA'!$B$5:H390,7, FALSE)),0,VLOOKUP(B167,'2021 UPA'!$B$5:H390,7, FALSE))</f>
        <v>0</v>
      </c>
      <c r="G167" s="186">
        <f>IF(ISERROR(VLOOKUP(B167,'2022 UPA'!$B$5:H390,7, FALSE)),0,VLOOKUP(B167,'2022 UPA'!$B$5:H390,7, FALSE))</f>
        <v>0</v>
      </c>
      <c r="H167" s="186">
        <f>IF(ISERROR(VLOOKUP(B167,'2023 UPA'!$B$5:H390,7, FALSE)),0,VLOOKUP(B167,'2023 UPA'!$B$5:H390,7, FALSE))</f>
        <v>0</v>
      </c>
      <c r="I167" s="186">
        <f>IF(ISERROR(VLOOKUP(B167,'2024 UPA'!$B$5:H390,7, FALSE)),0,VLOOKUP(B167,'2024 UPA'!$B$5:H390,7, FALSE))</f>
        <v>0</v>
      </c>
      <c r="J167" s="186">
        <f>IF(ISERROR(VLOOKUP(B167,'2025 UPA'!$B$5:H390,7, FALSE)),0,VLOOKUP(B167,'2025 UPA'!$B$5:H390,7, FALSE))</f>
        <v>0</v>
      </c>
      <c r="K167" s="601" t="s">
        <v>1093</v>
      </c>
      <c r="L167" s="601" t="s">
        <v>1093</v>
      </c>
    </row>
    <row r="168" spans="1:12" s="218" customFormat="1" outlineLevel="1" x14ac:dyDescent="0.25">
      <c r="A168"/>
      <c r="B168" s="255" t="s">
        <v>318</v>
      </c>
      <c r="C168" s="223" t="s">
        <v>719</v>
      </c>
      <c r="D168" s="342" t="s">
        <v>658</v>
      </c>
      <c r="E168" s="186">
        <f>IF(ISERROR(VLOOKUP(B168,'2020 UPA'!$B$5:H404,7, FALSE)),0,VLOOKUP(B168,'2020 UPA'!$B$5:H404,7, FALSE))</f>
        <v>0.83</v>
      </c>
      <c r="F168" s="186">
        <f>IF(ISERROR(VLOOKUP(B168,'2021 UPA'!$B$5:H391,7, FALSE)),0,VLOOKUP(B168,'2021 UPA'!$B$5:H391,7, FALSE))</f>
        <v>0.84</v>
      </c>
      <c r="G168" s="186">
        <f>IF(ISERROR(VLOOKUP(B168,'2022 UPA'!$B$5:H391,7, FALSE)),0,VLOOKUP(B168,'2022 UPA'!$B$5:H391,7, FALSE))</f>
        <v>0.96</v>
      </c>
      <c r="H168" s="186">
        <f>IF(ISERROR(VLOOKUP(B168,'2023 UPA'!$B$5:H391,7, FALSE)),0,VLOOKUP(B168,'2023 UPA'!$B$5:H391,7, FALSE))</f>
        <v>1.27</v>
      </c>
      <c r="I168" s="186">
        <f>IF(ISERROR(VLOOKUP(B168,'2024 UPA'!$B$5:H391,7, FALSE)),0,VLOOKUP(B168,'2024 UPA'!$B$5:H391,7, FALSE))</f>
        <v>1.73</v>
      </c>
      <c r="J168" s="186">
        <f>IF(ISERROR(VLOOKUP(B168,'2025 UPA'!$B$5:H391,7, FALSE)),0,VLOOKUP(B168,'2025 UPA'!$B$5:H391,7, FALSE))</f>
        <v>0</v>
      </c>
      <c r="K168" s="601" t="s">
        <v>1093</v>
      </c>
      <c r="L168" s="601" t="s">
        <v>1093</v>
      </c>
    </row>
    <row r="169" spans="1:12" s="218" customFormat="1" outlineLevel="1" x14ac:dyDescent="0.25">
      <c r="A169"/>
      <c r="B169" s="255" t="s">
        <v>319</v>
      </c>
      <c r="C169" s="223" t="s">
        <v>789</v>
      </c>
      <c r="D169" s="342" t="s">
        <v>658</v>
      </c>
      <c r="E169" s="186">
        <f>IF(ISERROR(VLOOKUP(B169,'2020 UPA'!$B$5:H405,7, FALSE)),0,VLOOKUP(B169,'2020 UPA'!$B$5:H405,7, FALSE))</f>
        <v>4.22</v>
      </c>
      <c r="F169" s="186">
        <f>IF(ISERROR(VLOOKUP(B169,'2021 UPA'!$B$5:H392,7, FALSE)),0,VLOOKUP(B169,'2021 UPA'!$B$5:H392,7, FALSE))</f>
        <v>3.6</v>
      </c>
      <c r="G169" s="186">
        <f>IF(ISERROR(VLOOKUP(B169,'2022 UPA'!$B$5:H392,7, FALSE)),0,VLOOKUP(B169,'2022 UPA'!$B$5:H392,7, FALSE))</f>
        <v>4.0999999999999996</v>
      </c>
      <c r="H169" s="186">
        <f>IF(ISERROR(VLOOKUP(B169,'2023 UPA'!$B$5:H392,7, FALSE)),0,VLOOKUP(B169,'2023 UPA'!$B$5:H392,7, FALSE))</f>
        <v>4.7</v>
      </c>
      <c r="I169" s="186">
        <f>IF(ISERROR(VLOOKUP(B169,'2024 UPA'!$B$5:H392,7, FALSE)),0,VLOOKUP(B169,'2024 UPA'!$B$5:H392,7, FALSE))</f>
        <v>3.89</v>
      </c>
      <c r="J169" s="186">
        <f>IF(ISERROR(VLOOKUP(B169,'2025 UPA'!$B$5:H392,7, FALSE)),0,VLOOKUP(B169,'2025 UPA'!$B$5:H392,7, FALSE))</f>
        <v>0</v>
      </c>
      <c r="K169" s="601" t="s">
        <v>1093</v>
      </c>
      <c r="L169" s="601" t="s">
        <v>1093</v>
      </c>
    </row>
    <row r="170" spans="1:12" s="218" customFormat="1" outlineLevel="1" x14ac:dyDescent="0.25">
      <c r="A170"/>
      <c r="B170" s="255" t="s">
        <v>320</v>
      </c>
      <c r="C170" s="223" t="s">
        <v>321</v>
      </c>
      <c r="D170" s="342" t="s">
        <v>658</v>
      </c>
      <c r="E170" s="186">
        <f>IF(ISERROR(VLOOKUP(B170,'2020 UPA'!$B$5:H406,7, FALSE)),0,VLOOKUP(B170,'2020 UPA'!$B$5:H406,7, FALSE))</f>
        <v>13.66</v>
      </c>
      <c r="F170" s="186">
        <f>IF(ISERROR(VLOOKUP(B170,'2021 UPA'!$B$5:H393,7, FALSE)),0,VLOOKUP(B170,'2021 UPA'!$B$5:H393,7, FALSE))</f>
        <v>13.14</v>
      </c>
      <c r="G170" s="186">
        <f>IF(ISERROR(VLOOKUP(B170,'2022 UPA'!$B$5:H393,7, FALSE)),0,VLOOKUP(B170,'2022 UPA'!$B$5:H393,7, FALSE))</f>
        <v>17.43</v>
      </c>
      <c r="H170" s="186">
        <f>IF(ISERROR(VLOOKUP(B170,'2023 UPA'!$B$5:H393,7, FALSE)),0,VLOOKUP(B170,'2023 UPA'!$B$5:H393,7, FALSE))</f>
        <v>34.1</v>
      </c>
      <c r="I170" s="186">
        <f>IF(ISERROR(VLOOKUP(B170,'2024 UPA'!$B$5:H393,7, FALSE)),0,VLOOKUP(B170,'2024 UPA'!$B$5:H393,7, FALSE))</f>
        <v>0</v>
      </c>
      <c r="J170" s="186">
        <f>IF(ISERROR(VLOOKUP(B170,'2025 UPA'!$B$5:H393,7, FALSE)),0,VLOOKUP(B170,'2025 UPA'!$B$5:H393,7, FALSE))</f>
        <v>0</v>
      </c>
      <c r="K170" s="601" t="s">
        <v>1093</v>
      </c>
      <c r="L170" s="601" t="s">
        <v>1093</v>
      </c>
    </row>
    <row r="171" spans="1:12" s="218" customFormat="1" outlineLevel="1" x14ac:dyDescent="0.25">
      <c r="A171"/>
      <c r="B171" s="255" t="s">
        <v>790</v>
      </c>
      <c r="C171" s="223" t="s">
        <v>791</v>
      </c>
      <c r="D171" s="342" t="s">
        <v>658</v>
      </c>
      <c r="E171" s="186">
        <f>IF(ISERROR(VLOOKUP(B171,'2020 UPA'!$B$5:H407,7, FALSE)),0,VLOOKUP(B171,'2020 UPA'!$B$5:H407,7, FALSE))</f>
        <v>7.3</v>
      </c>
      <c r="F171" s="186">
        <f>IF(ISERROR(VLOOKUP(B171,'2021 UPA'!$B$5:H394,7, FALSE)),0,VLOOKUP(B171,'2021 UPA'!$B$5:H394,7, FALSE))</f>
        <v>6.05</v>
      </c>
      <c r="G171" s="186">
        <f>IF(ISERROR(VLOOKUP(B171,'2022 UPA'!$B$5:H394,7, FALSE)),0,VLOOKUP(B171,'2022 UPA'!$B$5:H394,7, FALSE))</f>
        <v>6.41</v>
      </c>
      <c r="H171" s="186">
        <f>IF(ISERROR(VLOOKUP(B171,'2023 UPA'!$B$5:H394,7, FALSE)),0,VLOOKUP(B171,'2023 UPA'!$B$5:H394,7, FALSE))</f>
        <v>7.41</v>
      </c>
      <c r="I171" s="186">
        <f>IF(ISERROR(VLOOKUP(B171,'2024 UPA'!$B$5:H394,7, FALSE)),0,VLOOKUP(B171,'2024 UPA'!$B$5:H394,7, FALSE))</f>
        <v>6.75</v>
      </c>
      <c r="J171" s="186">
        <f>IF(ISERROR(VLOOKUP(B171,'2025 UPA'!$B$5:H394,7, FALSE)),0,VLOOKUP(B171,'2025 UPA'!$B$5:H394,7, FALSE))</f>
        <v>0</v>
      </c>
      <c r="K171" s="601" t="s">
        <v>1093</v>
      </c>
      <c r="L171" s="601" t="s">
        <v>1093</v>
      </c>
    </row>
    <row r="172" spans="1:12" s="218" customFormat="1" outlineLevel="1" x14ac:dyDescent="0.25">
      <c r="A172" s="187"/>
      <c r="B172" s="255" t="s">
        <v>792</v>
      </c>
      <c r="C172" s="223" t="s">
        <v>793</v>
      </c>
      <c r="D172" s="342" t="s">
        <v>658</v>
      </c>
      <c r="E172" s="186">
        <f>IF(ISERROR(VLOOKUP(B172,'2020 UPA'!$B$5:H408,7, FALSE)),0,VLOOKUP(B172,'2020 UPA'!$B$5:H408,7, FALSE))</f>
        <v>16.100000000000001</v>
      </c>
      <c r="F172" s="186">
        <f>IF(ISERROR(VLOOKUP(B172,'2021 UPA'!$B$5:H395,7, FALSE)),0,VLOOKUP(B172,'2021 UPA'!$B$5:H395,7, FALSE))</f>
        <v>0</v>
      </c>
      <c r="G172" s="186">
        <f>IF(ISERROR(VLOOKUP(B172,'2022 UPA'!$B$5:H395,7, FALSE)),0,VLOOKUP(B172,'2022 UPA'!$B$5:H395,7, FALSE))</f>
        <v>3.9</v>
      </c>
      <c r="H172" s="186">
        <f>IF(ISERROR(VLOOKUP(B172,'2023 UPA'!$B$5:H395,7, FALSE)),0,VLOOKUP(B172,'2023 UPA'!$B$5:H395,7, FALSE))</f>
        <v>4.12</v>
      </c>
      <c r="I172" s="186">
        <f>IF(ISERROR(VLOOKUP(B172,'2024 UPA'!$B$5:H395,7, FALSE)),0,VLOOKUP(B172,'2024 UPA'!$B$5:H395,7, FALSE))</f>
        <v>0</v>
      </c>
      <c r="J172" s="186">
        <f>IF(ISERROR(VLOOKUP(B172,'2025 UPA'!$B$5:H395,7, FALSE)),0,VLOOKUP(B172,'2025 UPA'!$B$5:H395,7, FALSE))</f>
        <v>0</v>
      </c>
      <c r="K172" s="601" t="s">
        <v>1093</v>
      </c>
      <c r="L172" s="601" t="s">
        <v>1093</v>
      </c>
    </row>
    <row r="173" spans="1:12" s="218" customFormat="1" outlineLevel="1" x14ac:dyDescent="0.25">
      <c r="A173" s="187"/>
      <c r="B173" s="255" t="s">
        <v>794</v>
      </c>
      <c r="C173" s="223" t="s">
        <v>795</v>
      </c>
      <c r="D173" s="342" t="s">
        <v>658</v>
      </c>
      <c r="E173" s="186">
        <f>IF(ISERROR(VLOOKUP(B173,'2020 UPA'!$B$5:H409,7, FALSE)),0,VLOOKUP(B173,'2020 UPA'!$B$5:H409,7, FALSE))</f>
        <v>7.62</v>
      </c>
      <c r="F173" s="186">
        <f>IF(ISERROR(VLOOKUP(B173,'2021 UPA'!$B$5:H396,7, FALSE)),0,VLOOKUP(B173,'2021 UPA'!$B$5:H396,7, FALSE))</f>
        <v>0</v>
      </c>
      <c r="G173" s="186">
        <f>IF(ISERROR(VLOOKUP(B173,'2022 UPA'!$B$5:H396,7, FALSE)),0,VLOOKUP(B173,'2022 UPA'!$B$5:H396,7, FALSE))</f>
        <v>0</v>
      </c>
      <c r="H173" s="186">
        <f>IF(ISERROR(VLOOKUP(B173,'2023 UPA'!$B$5:H396,7, FALSE)),0,VLOOKUP(B173,'2023 UPA'!$B$5:H396,7, FALSE))</f>
        <v>5.7</v>
      </c>
      <c r="I173" s="186">
        <f>IF(ISERROR(VLOOKUP(B173,'2024 UPA'!$B$5:H396,7, FALSE)),0,VLOOKUP(B173,'2024 UPA'!$B$5:H396,7, FALSE))</f>
        <v>0</v>
      </c>
      <c r="J173" s="186">
        <f>IF(ISERROR(VLOOKUP(B173,'2025 UPA'!$B$5:H396,7, FALSE)),0,VLOOKUP(B173,'2025 UPA'!$B$5:H396,7, FALSE))</f>
        <v>0</v>
      </c>
      <c r="K173" s="601" t="s">
        <v>1093</v>
      </c>
      <c r="L173" s="601" t="s">
        <v>1093</v>
      </c>
    </row>
    <row r="174" spans="1:12" s="218" customFormat="1" outlineLevel="1" x14ac:dyDescent="0.25">
      <c r="A174" s="187"/>
      <c r="B174" s="255" t="s">
        <v>796</v>
      </c>
      <c r="C174" s="223" t="s">
        <v>795</v>
      </c>
      <c r="D174" s="342" t="s">
        <v>658</v>
      </c>
      <c r="E174" s="186">
        <f>IF(ISERROR(VLOOKUP(B174,'2020 UPA'!$B$5:H410,7, FALSE)),0,VLOOKUP(B174,'2020 UPA'!$B$5:H410,7, FALSE))</f>
        <v>4.75</v>
      </c>
      <c r="F174" s="186">
        <f>IF(ISERROR(VLOOKUP(B174,'2021 UPA'!$B$5:H397,7, FALSE)),0,VLOOKUP(B174,'2021 UPA'!$B$5:H397,7, FALSE))</f>
        <v>4.32</v>
      </c>
      <c r="G174" s="186">
        <f>IF(ISERROR(VLOOKUP(B174,'2022 UPA'!$B$5:H397,7, FALSE)),0,VLOOKUP(B174,'2022 UPA'!$B$5:H397,7, FALSE))</f>
        <v>4.96</v>
      </c>
      <c r="H174" s="186">
        <f>IF(ISERROR(VLOOKUP(B174,'2023 UPA'!$B$5:H397,7, FALSE)),0,VLOOKUP(B174,'2023 UPA'!$B$5:H397,7, FALSE))</f>
        <v>5.09</v>
      </c>
      <c r="I174" s="186">
        <f>IF(ISERROR(VLOOKUP(B174,'2024 UPA'!$B$5:H397,7, FALSE)),0,VLOOKUP(B174,'2024 UPA'!$B$5:H397,7, FALSE))</f>
        <v>4.2300000000000004</v>
      </c>
      <c r="J174" s="186">
        <f>IF(ISERROR(VLOOKUP(B174,'2025 UPA'!$B$5:H397,7, FALSE)),0,VLOOKUP(B174,'2025 UPA'!$B$5:H397,7, FALSE))</f>
        <v>0</v>
      </c>
      <c r="K174" s="601" t="s">
        <v>1093</v>
      </c>
      <c r="L174" s="601" t="s">
        <v>1093</v>
      </c>
    </row>
    <row r="175" spans="1:12" s="218" customFormat="1" outlineLevel="1" x14ac:dyDescent="0.25">
      <c r="A175" s="187"/>
      <c r="B175" s="255" t="s">
        <v>322</v>
      </c>
      <c r="C175" s="223" t="s">
        <v>797</v>
      </c>
      <c r="D175" s="342" t="s">
        <v>658</v>
      </c>
      <c r="E175" s="186">
        <f>IF(ISERROR(VLOOKUP(B175,'2020 UPA'!$B$5:H411,7, FALSE)),0,VLOOKUP(B175,'2020 UPA'!$B$5:H411,7, FALSE))</f>
        <v>4.5199999999999996</v>
      </c>
      <c r="F175" s="186">
        <f>IF(ISERROR(VLOOKUP(B175,'2021 UPA'!$B$5:H398,7, FALSE)),0,VLOOKUP(B175,'2021 UPA'!$B$5:H398,7, FALSE))</f>
        <v>3.81</v>
      </c>
      <c r="G175" s="186">
        <f>IF(ISERROR(VLOOKUP(B175,'2022 UPA'!$B$5:H398,7, FALSE)),0,VLOOKUP(B175,'2022 UPA'!$B$5:H398,7, FALSE))</f>
        <v>4.7300000000000004</v>
      </c>
      <c r="H175" s="186">
        <f>IF(ISERROR(VLOOKUP(B175,'2023 UPA'!$B$5:H398,7, FALSE)),0,VLOOKUP(B175,'2023 UPA'!$B$5:H398,7, FALSE))</f>
        <v>5.19</v>
      </c>
      <c r="I175" s="186">
        <f>IF(ISERROR(VLOOKUP(B175,'2024 UPA'!$B$5:H398,7, FALSE)),0,VLOOKUP(B175,'2024 UPA'!$B$5:H398,7, FALSE))</f>
        <v>4.17</v>
      </c>
      <c r="J175" s="186">
        <f>IF(ISERROR(VLOOKUP(B175,'2025 UPA'!$B$5:H398,7, FALSE)),0,VLOOKUP(B175,'2025 UPA'!$B$5:H398,7, FALSE))</f>
        <v>5.38</v>
      </c>
      <c r="K175" s="601" t="s">
        <v>1093</v>
      </c>
      <c r="L175" s="601">
        <v>5.38</v>
      </c>
    </row>
    <row r="176" spans="1:12" s="218" customFormat="1" outlineLevel="1" x14ac:dyDescent="0.25">
      <c r="A176" s="187"/>
      <c r="B176" s="255" t="s">
        <v>637</v>
      </c>
      <c r="C176" s="223" t="s">
        <v>323</v>
      </c>
      <c r="D176" s="342" t="s">
        <v>658</v>
      </c>
      <c r="E176" s="186">
        <f>IF(ISERROR(VLOOKUP(B176,'2020 UPA'!$B$5:H412,7, FALSE)),0,VLOOKUP(B176,'2020 UPA'!$B$5:H412,7, FALSE))</f>
        <v>0</v>
      </c>
      <c r="F176" s="186">
        <f>IF(ISERROR(VLOOKUP(B176,'2021 UPA'!$B$5:H399,7, FALSE)),0,VLOOKUP(B176,'2021 UPA'!$B$5:H399,7, FALSE))</f>
        <v>0</v>
      </c>
      <c r="G176" s="186">
        <f>IF(ISERROR(VLOOKUP(B176,'2022 UPA'!$B$5:H399,7, FALSE)),0,VLOOKUP(B176,'2022 UPA'!$B$5:H399,7, FALSE))</f>
        <v>0</v>
      </c>
      <c r="H176" s="186">
        <f>IF(ISERROR(VLOOKUP(B176,'2023 UPA'!$B$5:H399,7, FALSE)),0,VLOOKUP(B176,'2023 UPA'!$B$5:H399,7, FALSE))</f>
        <v>0</v>
      </c>
      <c r="I176" s="186">
        <f>IF(ISERROR(VLOOKUP(B176,'2024 UPA'!$B$5:H399,7, FALSE)),0,VLOOKUP(B176,'2024 UPA'!$B$5:H399,7, FALSE))</f>
        <v>0</v>
      </c>
      <c r="J176" s="186">
        <f>IF(ISERROR(VLOOKUP(B176,'2025 UPA'!$B$5:H399,7, FALSE)),0,VLOOKUP(B176,'2025 UPA'!$B$5:H399,7, FALSE))</f>
        <v>0</v>
      </c>
      <c r="K176" s="601" t="s">
        <v>1093</v>
      </c>
      <c r="L176" s="601" t="s">
        <v>1093</v>
      </c>
    </row>
    <row r="177" spans="1:14" s="218" customFormat="1" outlineLevel="1" x14ac:dyDescent="0.25">
      <c r="A177" s="187"/>
      <c r="B177" s="255" t="s">
        <v>324</v>
      </c>
      <c r="C177" s="223" t="s">
        <v>323</v>
      </c>
      <c r="D177" s="342" t="s">
        <v>658</v>
      </c>
      <c r="E177" s="186">
        <f>IF(ISERROR(VLOOKUP(B177,'2020 UPA'!$B$5:H413,7, FALSE)),0,VLOOKUP(B177,'2020 UPA'!$B$5:H413,7, FALSE))</f>
        <v>7.16</v>
      </c>
      <c r="F177" s="186">
        <f>IF(ISERROR(VLOOKUP(B177,'2021 UPA'!$B$5:H400,7, FALSE)),0,VLOOKUP(B177,'2021 UPA'!$B$5:H400,7, FALSE))</f>
        <v>10.11</v>
      </c>
      <c r="G177" s="186">
        <f>IF(ISERROR(VLOOKUP(B177,'2022 UPA'!$B$5:H400,7, FALSE)),0,VLOOKUP(B177,'2022 UPA'!$B$5:H400,7, FALSE))</f>
        <v>31.81</v>
      </c>
      <c r="H177" s="186">
        <f>IF(ISERROR(VLOOKUP(B177,'2023 UPA'!$B$5:H400,7, FALSE)),0,VLOOKUP(B177,'2023 UPA'!$B$5:H400,7, FALSE))</f>
        <v>51.3</v>
      </c>
      <c r="I177" s="186">
        <f>IF(ISERROR(VLOOKUP(B177,'2024 UPA'!$B$5:H400,7, FALSE)),0,VLOOKUP(B177,'2024 UPA'!$B$5:H400,7, FALSE))</f>
        <v>11.83</v>
      </c>
      <c r="J177" s="186">
        <f>IF(ISERROR(VLOOKUP(B177,'2025 UPA'!$B$5:H400,7, FALSE)),0,VLOOKUP(B177,'2025 UPA'!$B$5:H400,7, FALSE))</f>
        <v>0</v>
      </c>
      <c r="K177" s="601" t="s">
        <v>1093</v>
      </c>
      <c r="L177" s="601" t="s">
        <v>1093</v>
      </c>
    </row>
    <row r="178" spans="1:14" s="218" customFormat="1" x14ac:dyDescent="0.25">
      <c r="B178" s="344" t="s">
        <v>326</v>
      </c>
      <c r="C178" s="345" t="s">
        <v>327</v>
      </c>
      <c r="D178" s="346" t="s">
        <v>653</v>
      </c>
      <c r="E178" s="186">
        <f>IF(ISERROR(VLOOKUP(B178,'2020 UPA'!$B$5:H414,7, FALSE)),0,VLOOKUP(B178,'2020 UPA'!$B$5:H414,7, FALSE))</f>
        <v>104.84</v>
      </c>
      <c r="F178" s="359">
        <f>IF(ISERROR(VLOOKUP(B178,'2021 UPA'!$B$5:H401,7, FALSE)),0,VLOOKUP(B178,'2021 UPA'!$B$5:H401,7, FALSE))</f>
        <v>79.25</v>
      </c>
      <c r="G178" s="359">
        <f>IF(ISERROR(VLOOKUP(B178,'2022 UPA'!$B$5:H401,7, FALSE)),0,VLOOKUP(B178,'2022 UPA'!$B$5:H401,7, FALSE))</f>
        <v>88.19</v>
      </c>
      <c r="H178" s="359">
        <f>IF(ISERROR(VLOOKUP(B178,'2023 UPA'!$B$5:H401,7, FALSE)),0,VLOOKUP(B178,'2023 UPA'!$B$5:H401,7, FALSE))</f>
        <v>84.46</v>
      </c>
      <c r="I178" s="359">
        <f>IF(ISERROR(VLOOKUP(B178,'2024 UPA'!$B$5:H401,7, FALSE)),0,VLOOKUP(B178,'2024 UPA'!$B$5:H401,7, FALSE))</f>
        <v>95</v>
      </c>
      <c r="J178" s="359">
        <f>IF(ISERROR(VLOOKUP(B178,'2025 UPA'!$B$5:H401,7, FALSE)),0,VLOOKUP(B178,'2025 UPA'!$B$5:H401,7, FALSE))</f>
        <v>162.69999999999999</v>
      </c>
      <c r="K178" s="616">
        <v>159.31</v>
      </c>
      <c r="L178" s="616">
        <v>162.69999999999999</v>
      </c>
      <c r="M178" s="533"/>
      <c r="N178" s="533"/>
    </row>
    <row r="179" spans="1:14" s="218" customFormat="1" x14ac:dyDescent="0.25">
      <c r="B179" s="344" t="s">
        <v>30</v>
      </c>
      <c r="C179" s="345" t="s">
        <v>328</v>
      </c>
      <c r="D179" s="346" t="s">
        <v>653</v>
      </c>
      <c r="E179" s="186">
        <f>IF(ISERROR(VLOOKUP(B179,'2020 UPA'!$B$5:H415,7, FALSE)),0,VLOOKUP(B179,'2020 UPA'!$B$5:H415,7, FALSE))</f>
        <v>66.349999999999994</v>
      </c>
      <c r="F179" s="359">
        <f>IF(ISERROR(VLOOKUP(B179,'2021 UPA'!$B$5:H402,7, FALSE)),0,VLOOKUP(B179,'2021 UPA'!$B$5:H402,7, FALSE))</f>
        <v>70.95</v>
      </c>
      <c r="G179" s="359">
        <f>IF(ISERROR(VLOOKUP(B179,'2022 UPA'!$B$5:H402,7, FALSE)),0,VLOOKUP(B179,'2022 UPA'!$B$5:H402,7, FALSE))</f>
        <v>89.3</v>
      </c>
      <c r="H179" s="359">
        <f>IF(ISERROR(VLOOKUP(B179,'2023 UPA'!$B$5:H402,7, FALSE)),0,VLOOKUP(B179,'2023 UPA'!$B$5:H402,7, FALSE))</f>
        <v>88.01</v>
      </c>
      <c r="I179" s="359">
        <f>IF(ISERROR(VLOOKUP(B179,'2024 UPA'!$B$5:H402,7, FALSE)),0,VLOOKUP(B179,'2024 UPA'!$B$5:H402,7, FALSE))</f>
        <v>79.97</v>
      </c>
      <c r="J179" s="359">
        <f>IF(ISERROR(VLOOKUP(B179,'2025 UPA'!$B$5:H402,7, FALSE)),0,VLOOKUP(B179,'2025 UPA'!$B$5:H402,7, FALSE))</f>
        <v>144.34</v>
      </c>
      <c r="K179" s="616">
        <v>151.79</v>
      </c>
      <c r="L179" s="616">
        <v>144.34</v>
      </c>
      <c r="M179" s="533"/>
      <c r="N179" s="533"/>
    </row>
    <row r="180" spans="1:14" s="218" customFormat="1" x14ac:dyDescent="0.25">
      <c r="B180" s="344" t="s">
        <v>102</v>
      </c>
      <c r="C180" s="345" t="s">
        <v>329</v>
      </c>
      <c r="D180" s="346" t="s">
        <v>653</v>
      </c>
      <c r="E180" s="186">
        <f>IF(ISERROR(VLOOKUP(B180,'2020 UPA'!$B$5:H416,7, FALSE)),0,VLOOKUP(B180,'2020 UPA'!$B$5:H416,7, FALSE))</f>
        <v>67.540000000000006</v>
      </c>
      <c r="F180" s="359">
        <f>IF(ISERROR(VLOOKUP(B180,'2021 UPA'!$B$5:H403,7, FALSE)),0,VLOOKUP(B180,'2021 UPA'!$B$5:H403,7, FALSE))</f>
        <v>70.14</v>
      </c>
      <c r="G180" s="359">
        <f>IF(ISERROR(VLOOKUP(B180,'2022 UPA'!$B$5:H403,7, FALSE)),0,VLOOKUP(B180,'2022 UPA'!$B$5:H403,7, FALSE))</f>
        <v>81.31</v>
      </c>
      <c r="H180" s="359">
        <f>IF(ISERROR(VLOOKUP(B180,'2023 UPA'!$B$5:H403,7, FALSE)),0,VLOOKUP(B180,'2023 UPA'!$B$5:H403,7, FALSE))</f>
        <v>85.1</v>
      </c>
      <c r="I180" s="359">
        <f>IF(ISERROR(VLOOKUP(B180,'2024 UPA'!$B$5:H403,7, FALSE)),0,VLOOKUP(B180,'2024 UPA'!$B$5:H403,7, FALSE))</f>
        <v>79.36</v>
      </c>
      <c r="J180" s="359">
        <f>IF(ISERROR(VLOOKUP(B180,'2025 UPA'!$B$5:H403,7, FALSE)),0,VLOOKUP(B180,'2025 UPA'!$B$5:H403,7, FALSE))</f>
        <v>101.6</v>
      </c>
      <c r="K180" s="616" t="s">
        <v>1093</v>
      </c>
      <c r="L180" s="616">
        <v>101.6</v>
      </c>
      <c r="M180" s="533"/>
      <c r="N180" s="533"/>
    </row>
    <row r="181" spans="1:14" s="218" customFormat="1" x14ac:dyDescent="0.25">
      <c r="B181" s="344" t="s">
        <v>31</v>
      </c>
      <c r="C181" s="345" t="s">
        <v>330</v>
      </c>
      <c r="D181" s="346" t="s">
        <v>653</v>
      </c>
      <c r="E181" s="186">
        <f>IF(ISERROR(VLOOKUP(B181,'2020 UPA'!$B$5:H417,7, FALSE)),0,VLOOKUP(B181,'2020 UPA'!$B$5:H417,7, FALSE))</f>
        <v>67.94</v>
      </c>
      <c r="F181" s="359">
        <f>IF(ISERROR(VLOOKUP(B181,'2021 UPA'!$B$5:H404,7, FALSE)),0,VLOOKUP(B181,'2021 UPA'!$B$5:H404,7, FALSE))</f>
        <v>74.91</v>
      </c>
      <c r="G181" s="359">
        <f>IF(ISERROR(VLOOKUP(B181,'2022 UPA'!$B$5:H404,7, FALSE)),0,VLOOKUP(B181,'2022 UPA'!$B$5:H404,7, FALSE))</f>
        <v>112.66</v>
      </c>
      <c r="H181" s="359">
        <f>IF(ISERROR(VLOOKUP(B181,'2023 UPA'!$B$5:H404,7, FALSE)),0,VLOOKUP(B181,'2023 UPA'!$B$5:H404,7, FALSE))</f>
        <v>77.510000000000005</v>
      </c>
      <c r="I181" s="359">
        <f>IF(ISERROR(VLOOKUP(B181,'2024 UPA'!$B$5:H404,7, FALSE)),0,VLOOKUP(B181,'2024 UPA'!$B$5:H404,7, FALSE))</f>
        <v>87.23</v>
      </c>
      <c r="J181" s="359">
        <f>IF(ISERROR(VLOOKUP(B181,'2025 UPA'!$B$5:H404,7, FALSE)),0,VLOOKUP(B181,'2025 UPA'!$B$5:H404,7, FALSE))</f>
        <v>0</v>
      </c>
      <c r="K181" s="616" t="s">
        <v>1093</v>
      </c>
      <c r="L181" s="616" t="s">
        <v>1093</v>
      </c>
      <c r="M181" s="533"/>
      <c r="N181" s="533"/>
    </row>
    <row r="182" spans="1:14" s="218" customFormat="1" x14ac:dyDescent="0.25">
      <c r="B182" s="344" t="s">
        <v>103</v>
      </c>
      <c r="C182" s="345" t="s">
        <v>331</v>
      </c>
      <c r="D182" s="346" t="s">
        <v>653</v>
      </c>
      <c r="E182" s="186">
        <f>IF(ISERROR(VLOOKUP(B182,'2020 UPA'!$B$5:H418,7, FALSE)),0,VLOOKUP(B182,'2020 UPA'!$B$5:H418,7, FALSE))</f>
        <v>84.03</v>
      </c>
      <c r="F182" s="359">
        <f>IF(ISERROR(VLOOKUP(B182,'2021 UPA'!$B$5:H405,7, FALSE)),0,VLOOKUP(B182,'2021 UPA'!$B$5:H405,7, FALSE))</f>
        <v>90.81</v>
      </c>
      <c r="G182" s="359">
        <f>IF(ISERROR(VLOOKUP(B182,'2022 UPA'!$B$5:H405,7, FALSE)),0,VLOOKUP(B182,'2022 UPA'!$B$5:H405,7, FALSE))</f>
        <v>100.12</v>
      </c>
      <c r="H182" s="359">
        <f>IF(ISERROR(VLOOKUP(B182,'2023 UPA'!$B$5:H405,7, FALSE)),0,VLOOKUP(B182,'2023 UPA'!$B$5:H405,7, FALSE))</f>
        <v>106.01</v>
      </c>
      <c r="I182" s="359">
        <f>IF(ISERROR(VLOOKUP(B182,'2024 UPA'!$B$5:H405,7, FALSE)),0,VLOOKUP(B182,'2024 UPA'!$B$5:H405,7, FALSE))</f>
        <v>87.21</v>
      </c>
      <c r="J182" s="359">
        <f>IF(ISERROR(VLOOKUP(B182,'2025 UPA'!$B$5:H405,7, FALSE)),0,VLOOKUP(B182,'2025 UPA'!$B$5:H405,7, FALSE))</f>
        <v>0</v>
      </c>
      <c r="K182" s="616" t="s">
        <v>1093</v>
      </c>
      <c r="L182" s="616" t="s">
        <v>1093</v>
      </c>
      <c r="M182" s="533"/>
      <c r="N182" s="533"/>
    </row>
    <row r="183" spans="1:14" s="218" customFormat="1" x14ac:dyDescent="0.25">
      <c r="B183" s="344" t="s">
        <v>721</v>
      </c>
      <c r="C183" s="345" t="s">
        <v>936</v>
      </c>
      <c r="D183" s="346" t="s">
        <v>653</v>
      </c>
      <c r="E183" s="186">
        <f>IF(ISERROR(VLOOKUP(B183,'2020 UPA'!$B$5:H419,7, FALSE)),0,VLOOKUP(B183,'2020 UPA'!$B$5:H419,7, FALSE))</f>
        <v>0</v>
      </c>
      <c r="F183" s="359">
        <f>IF(ISERROR(VLOOKUP(B183,'2021 UPA'!$B$5:H406,7, FALSE)),0,VLOOKUP(B183,'2021 UPA'!$B$5:H406,7, FALSE))</f>
        <v>0</v>
      </c>
      <c r="G183" s="359">
        <f>IF(ISERROR(VLOOKUP(B183,'2022 UPA'!$B$5:H406,7, FALSE)),0,VLOOKUP(B183,'2022 UPA'!$B$5:H406,7, FALSE))</f>
        <v>0</v>
      </c>
      <c r="H183" s="359">
        <f>IF(ISERROR(VLOOKUP(B183,'2023 UPA'!$B$5:H406,7, FALSE)),0,VLOOKUP(B183,'2023 UPA'!$B$5:H406,7, FALSE))</f>
        <v>0</v>
      </c>
      <c r="I183" s="359">
        <f>IF(ISERROR(VLOOKUP(B183,'2024 UPA'!$B$5:H406,7, FALSE)),0,VLOOKUP(B183,'2024 UPA'!$B$5:H406,7, FALSE))</f>
        <v>0</v>
      </c>
      <c r="J183" s="359">
        <f>IF(ISERROR(VLOOKUP(B183,'2025 UPA'!$B$5:H406,7, FALSE)),0,VLOOKUP(B183,'2025 UPA'!$B$5:H406,7, FALSE))</f>
        <v>0</v>
      </c>
      <c r="K183" s="616" t="s">
        <v>1093</v>
      </c>
      <c r="L183" s="616" t="s">
        <v>1093</v>
      </c>
      <c r="M183" s="533"/>
      <c r="N183" s="533"/>
    </row>
    <row r="184" spans="1:14" s="218" customFormat="1" x14ac:dyDescent="0.25">
      <c r="B184" s="344" t="s">
        <v>332</v>
      </c>
      <c r="C184" s="345" t="s">
        <v>333</v>
      </c>
      <c r="D184" s="346" t="s">
        <v>653</v>
      </c>
      <c r="E184" s="186">
        <f>IF(ISERROR(VLOOKUP(B184,'2020 UPA'!$B$5:H420,7, FALSE)),0,VLOOKUP(B184,'2020 UPA'!$B$5:H420,7, FALSE))</f>
        <v>93.95</v>
      </c>
      <c r="F184" s="359">
        <f>IF(ISERROR(VLOOKUP(B184,'2021 UPA'!$B$5:H407,7, FALSE)),0,VLOOKUP(B184,'2021 UPA'!$B$5:H407,7, FALSE))</f>
        <v>79.31</v>
      </c>
      <c r="G184" s="359">
        <f>IF(ISERROR(VLOOKUP(B184,'2022 UPA'!$B$5:H407,7, FALSE)),0,VLOOKUP(B184,'2022 UPA'!$B$5:H407,7, FALSE))</f>
        <v>79.97</v>
      </c>
      <c r="H184" s="359">
        <f>IF(ISERROR(VLOOKUP(B184,'2023 UPA'!$B$5:H407,7, FALSE)),0,VLOOKUP(B184,'2023 UPA'!$B$5:H407,7, FALSE))</f>
        <v>98.41</v>
      </c>
      <c r="I184" s="359">
        <f>IF(ISERROR(VLOOKUP(B184,'2024 UPA'!$B$5:H407,7, FALSE)),0,VLOOKUP(B184,'2024 UPA'!$B$5:H407,7, FALSE))</f>
        <v>88.8</v>
      </c>
      <c r="J184" s="359">
        <f>IF(ISERROR(VLOOKUP(B184,'2025 UPA'!$B$5:H407,7, FALSE)),0,VLOOKUP(B184,'2025 UPA'!$B$5:H407,7, FALSE))</f>
        <v>145.55000000000001</v>
      </c>
      <c r="K184" s="616">
        <v>141.80000000000001</v>
      </c>
      <c r="L184" s="616">
        <v>145.55000000000001</v>
      </c>
      <c r="M184" s="533"/>
      <c r="N184" s="533"/>
    </row>
    <row r="185" spans="1:14" s="218" customFormat="1" x14ac:dyDescent="0.25">
      <c r="B185" s="255" t="s">
        <v>722</v>
      </c>
      <c r="C185" s="223" t="s">
        <v>723</v>
      </c>
      <c r="D185" s="342" t="s">
        <v>653</v>
      </c>
      <c r="E185" s="186">
        <f>IF(ISERROR(VLOOKUP(B185,'2020 UPA'!$B$5:H421,7, FALSE)),0,VLOOKUP(B185,'2020 UPA'!$B$5:H421,7, FALSE))</f>
        <v>110.44</v>
      </c>
      <c r="F185" s="186">
        <f>IF(ISERROR(VLOOKUP(B185,'2021 UPA'!$B$5:H408,7, FALSE)),0,VLOOKUP(B185,'2021 UPA'!$B$5:H408,7, FALSE))</f>
        <v>82.28</v>
      </c>
      <c r="G185" s="186">
        <f>IF(ISERROR(VLOOKUP(B185,'2022 UPA'!$B$5:H408,7, FALSE)),0,VLOOKUP(B185,'2022 UPA'!$B$5:H408,7, FALSE))</f>
        <v>122.51</v>
      </c>
      <c r="H185" s="186">
        <f>IF(ISERROR(VLOOKUP(B185,'2023 UPA'!$B$5:H408,7, FALSE)),0,VLOOKUP(B185,'2023 UPA'!$B$5:H408,7, FALSE))</f>
        <v>118.8</v>
      </c>
      <c r="I185" s="186">
        <f>IF(ISERROR(VLOOKUP(B185,'2024 UPA'!$B$5:H408,7, FALSE)),0,VLOOKUP(B185,'2024 UPA'!$B$5:H408,7, FALSE))</f>
        <v>129.38999999999999</v>
      </c>
      <c r="J185" s="186">
        <f>IF(ISERROR(VLOOKUP(B185,'2025 UPA'!$B$5:H408,7, FALSE)),0,VLOOKUP(B185,'2025 UPA'!$B$5:H408,7, FALSE))</f>
        <v>0</v>
      </c>
      <c r="K185" s="601" t="s">
        <v>1093</v>
      </c>
      <c r="L185" s="601" t="s">
        <v>1093</v>
      </c>
      <c r="M185" s="533"/>
      <c r="N185" s="533"/>
    </row>
    <row r="186" spans="1:14" s="218" customFormat="1" outlineLevel="1" x14ac:dyDescent="0.25">
      <c r="A186"/>
      <c r="B186" s="255" t="s">
        <v>846</v>
      </c>
      <c r="C186" s="223" t="s">
        <v>847</v>
      </c>
      <c r="D186" s="342" t="s">
        <v>724</v>
      </c>
      <c r="E186" s="186">
        <f>IF(ISERROR(VLOOKUP(B186,'2020 UPA'!$B$5:H422,7, FALSE)),0,VLOOKUP(B186,'2020 UPA'!$B$5:H422,7, FALSE))</f>
        <v>0</v>
      </c>
      <c r="F186" s="186">
        <f>IF(ISERROR(VLOOKUP(B186,'2021 UPA'!$B$5:H409,7, FALSE)),0,VLOOKUP(B186,'2021 UPA'!$B$5:H409,7, FALSE))</f>
        <v>0</v>
      </c>
      <c r="G186" s="186">
        <f>IF(ISERROR(VLOOKUP(B186,'2022 UPA'!$B$5:H409,7, FALSE)),0,VLOOKUP(B186,'2022 UPA'!$B$5:H409,7, FALSE))</f>
        <v>0</v>
      </c>
      <c r="H186" s="186">
        <f>IF(ISERROR(VLOOKUP(B186,'2023 UPA'!$B$5:H409,7, FALSE)),0,VLOOKUP(B186,'2023 UPA'!$B$5:H409,7, FALSE))</f>
        <v>0</v>
      </c>
      <c r="I186" s="186">
        <f>IF(ISERROR(VLOOKUP(B186,'2024 UPA'!$B$5:H409,7, FALSE)),0,VLOOKUP(B186,'2024 UPA'!$B$5:H409,7, FALSE))</f>
        <v>0</v>
      </c>
      <c r="J186" s="186">
        <f>IF(ISERROR(VLOOKUP(B186,'2025 UPA'!$B$5:H409,7, FALSE)),0,VLOOKUP(B186,'2025 UPA'!$B$5:H409,7, FALSE))</f>
        <v>0</v>
      </c>
      <c r="K186" s="601" t="s">
        <v>1093</v>
      </c>
      <c r="L186" s="601" t="s">
        <v>1093</v>
      </c>
    </row>
    <row r="187" spans="1:14" s="218" customFormat="1" outlineLevel="1" x14ac:dyDescent="0.25">
      <c r="A187"/>
      <c r="B187" s="255" t="s">
        <v>334</v>
      </c>
      <c r="C187" s="223" t="s">
        <v>335</v>
      </c>
      <c r="D187" s="342" t="s">
        <v>724</v>
      </c>
      <c r="E187" s="186">
        <f>IF(ISERROR(VLOOKUP(B187,'2020 UPA'!$B$5:H423,7, FALSE)),0,VLOOKUP(B187,'2020 UPA'!$B$5:H423,7, FALSE))</f>
        <v>0</v>
      </c>
      <c r="F187" s="186">
        <f>IF(ISERROR(VLOOKUP(B187,'2021 UPA'!$B$5:H410,7, FALSE)),0,VLOOKUP(B187,'2021 UPA'!$B$5:H410,7, FALSE))</f>
        <v>126.77</v>
      </c>
      <c r="G187" s="186">
        <f>IF(ISERROR(VLOOKUP(B187,'2022 UPA'!$B$5:H410,7, FALSE)),0,VLOOKUP(B187,'2022 UPA'!$B$5:H410,7, FALSE))</f>
        <v>182.67</v>
      </c>
      <c r="H187" s="186">
        <f>IF(ISERROR(VLOOKUP(B187,'2023 UPA'!$B$5:H410,7, FALSE)),0,VLOOKUP(B187,'2023 UPA'!$B$5:H410,7, FALSE))</f>
        <v>113.08</v>
      </c>
      <c r="I187" s="186">
        <f>IF(ISERROR(VLOOKUP(B187,'2024 UPA'!$B$5:H410,7, FALSE)),0,VLOOKUP(B187,'2024 UPA'!$B$5:H410,7, FALSE))</f>
        <v>116.05</v>
      </c>
      <c r="J187" s="186">
        <f>IF(ISERROR(VLOOKUP(B187,'2025 UPA'!$B$5:H410,7, FALSE)),0,VLOOKUP(B187,'2025 UPA'!$B$5:H410,7, FALSE))</f>
        <v>0</v>
      </c>
      <c r="K187" s="601" t="s">
        <v>1093</v>
      </c>
      <c r="L187" s="601" t="s">
        <v>1093</v>
      </c>
    </row>
    <row r="188" spans="1:14" s="218" customFormat="1" outlineLevel="1" x14ac:dyDescent="0.25">
      <c r="A188"/>
      <c r="B188" s="255" t="s">
        <v>336</v>
      </c>
      <c r="C188" s="223" t="s">
        <v>337</v>
      </c>
      <c r="D188" s="342" t="s">
        <v>724</v>
      </c>
      <c r="E188" s="186">
        <f>IF(ISERROR(VLOOKUP(B188,'2020 UPA'!$B$5:H424,7, FALSE)),0,VLOOKUP(B188,'2020 UPA'!$B$5:H424,7, FALSE))</f>
        <v>0</v>
      </c>
      <c r="F188" s="186">
        <f>IF(ISERROR(VLOOKUP(B188,'2021 UPA'!$B$5:H411,7, FALSE)),0,VLOOKUP(B188,'2021 UPA'!$B$5:H411,7, FALSE))</f>
        <v>0</v>
      </c>
      <c r="G188" s="186">
        <f>IF(ISERROR(VLOOKUP(B188,'2022 UPA'!$B$5:H411,7, FALSE)),0,VLOOKUP(B188,'2022 UPA'!$B$5:H411,7, FALSE))</f>
        <v>375.5</v>
      </c>
      <c r="H188" s="186">
        <f>IF(ISERROR(VLOOKUP(B188,'2023 UPA'!$B$5:H411,7, FALSE)),0,VLOOKUP(B188,'2023 UPA'!$B$5:H411,7, FALSE))</f>
        <v>308.27999999999997</v>
      </c>
      <c r="I188" s="186">
        <f>IF(ISERROR(VLOOKUP(B188,'2024 UPA'!$B$5:H411,7, FALSE)),0,VLOOKUP(B188,'2024 UPA'!$B$5:H411,7, FALSE))</f>
        <v>167.33</v>
      </c>
      <c r="J188" s="186">
        <f>IF(ISERROR(VLOOKUP(B188,'2025 UPA'!$B$5:H411,7, FALSE)),0,VLOOKUP(B188,'2025 UPA'!$B$5:H411,7, FALSE))</f>
        <v>0</v>
      </c>
      <c r="K188" s="601" t="s">
        <v>1093</v>
      </c>
      <c r="L188" s="601" t="s">
        <v>1093</v>
      </c>
    </row>
    <row r="189" spans="1:14" s="218" customFormat="1" outlineLevel="1" x14ac:dyDescent="0.25">
      <c r="A189"/>
      <c r="B189" s="255" t="s">
        <v>798</v>
      </c>
      <c r="C189" s="223" t="s">
        <v>799</v>
      </c>
      <c r="D189" s="342" t="s">
        <v>724</v>
      </c>
      <c r="E189" s="186">
        <f>IF(ISERROR(VLOOKUP(B189,'2020 UPA'!$B$5:H425,7, FALSE)),0,VLOOKUP(B189,'2020 UPA'!$B$5:H425,7, FALSE))</f>
        <v>1529.54</v>
      </c>
      <c r="F189" s="186">
        <f>IF(ISERROR(VLOOKUP(B189,'2021 UPA'!$B$5:H412,7, FALSE)),0,VLOOKUP(B189,'2021 UPA'!$B$5:H412,7, FALSE))</f>
        <v>1604.54</v>
      </c>
      <c r="G189" s="186">
        <f>IF(ISERROR(VLOOKUP(B189,'2022 UPA'!$B$5:H412,7, FALSE)),0,VLOOKUP(B189,'2022 UPA'!$B$5:H412,7, FALSE))</f>
        <v>1491.46</v>
      </c>
      <c r="H189" s="186">
        <f>IF(ISERROR(VLOOKUP(B189,'2023 UPA'!$B$5:H412,7, FALSE)),0,VLOOKUP(B189,'2023 UPA'!$B$5:H412,7, FALSE))</f>
        <v>1760.72</v>
      </c>
      <c r="I189" s="186">
        <f>IF(ISERROR(VLOOKUP(B189,'2024 UPA'!$B$5:H412,7, FALSE)),0,VLOOKUP(B189,'2024 UPA'!$B$5:H412,7, FALSE))</f>
        <v>2212.1799999999998</v>
      </c>
      <c r="J189" s="186">
        <f>IF(ISERROR(VLOOKUP(B189,'2025 UPA'!$B$5:H412,7, FALSE)),0,VLOOKUP(B189,'2025 UPA'!$B$5:H412,7, FALSE))</f>
        <v>2416.0300000000002</v>
      </c>
      <c r="K189" s="601">
        <v>2380.7199999999998</v>
      </c>
      <c r="L189" s="601">
        <v>2416.0300000000002</v>
      </c>
    </row>
    <row r="190" spans="1:14" s="218" customFormat="1" outlineLevel="1" x14ac:dyDescent="0.25">
      <c r="A190"/>
      <c r="B190" s="255" t="s">
        <v>33</v>
      </c>
      <c r="C190" s="223" t="s">
        <v>32</v>
      </c>
      <c r="D190" s="342" t="s">
        <v>725</v>
      </c>
      <c r="E190" s="186">
        <f>IF(ISERROR(VLOOKUP(B190,'2020 UPA'!$B$5:H426,7, FALSE)),0,VLOOKUP(B190,'2020 UPA'!$B$5:H426,7, FALSE))</f>
        <v>1158.9100000000001</v>
      </c>
      <c r="F190" s="186">
        <f>IF(ISERROR(VLOOKUP(B190,'2021 UPA'!$B$5:H413,7, FALSE)),0,VLOOKUP(B190,'2021 UPA'!$B$5:H413,7, FALSE))</f>
        <v>826.54</v>
      </c>
      <c r="G190" s="186">
        <f>IF(ISERROR(VLOOKUP(B190,'2022 UPA'!$B$5:H413,7, FALSE)),0,VLOOKUP(B190,'2022 UPA'!$B$5:H413,7, FALSE))</f>
        <v>1025.72</v>
      </c>
      <c r="H190" s="186">
        <f>IF(ISERROR(VLOOKUP(B190,'2023 UPA'!$B$5:H413,7, FALSE)),0,VLOOKUP(B190,'2023 UPA'!$B$5:H413,7, FALSE))</f>
        <v>1124.42</v>
      </c>
      <c r="I190" s="186">
        <f>IF(ISERROR(VLOOKUP(B190,'2024 UPA'!$B$5:H413,7, FALSE)),0,VLOOKUP(B190,'2024 UPA'!$B$5:H413,7, FALSE))</f>
        <v>1293.78</v>
      </c>
      <c r="J190" s="186">
        <f>IF(ISERROR(VLOOKUP(B190,'2025 UPA'!$B$5:H413,7, FALSE)),0,VLOOKUP(B190,'2025 UPA'!$B$5:H413,7, FALSE))</f>
        <v>1399.87</v>
      </c>
      <c r="K190" s="601">
        <v>1370.35</v>
      </c>
      <c r="L190" s="601">
        <v>1399.87</v>
      </c>
    </row>
    <row r="191" spans="1:14" s="218" customFormat="1" outlineLevel="1" x14ac:dyDescent="0.25">
      <c r="A191"/>
      <c r="B191" s="255" t="s">
        <v>36</v>
      </c>
      <c r="C191" s="223" t="s">
        <v>35</v>
      </c>
      <c r="D191" s="342" t="s">
        <v>658</v>
      </c>
      <c r="E191" s="186">
        <f>IF(ISERROR(VLOOKUP(B191,'2020 UPA'!$B$5:H427,7, FALSE)),0,VLOOKUP(B191,'2020 UPA'!$B$5:H427,7, FALSE))</f>
        <v>215.55</v>
      </c>
      <c r="F191" s="186">
        <f>IF(ISERROR(VLOOKUP(B191,'2021 UPA'!$B$5:H414,7, FALSE)),0,VLOOKUP(B191,'2021 UPA'!$B$5:H414,7, FALSE))</f>
        <v>196.11</v>
      </c>
      <c r="G191" s="186">
        <f>IF(ISERROR(VLOOKUP(B191,'2022 UPA'!$B$5:H414,7, FALSE)),0,VLOOKUP(B191,'2022 UPA'!$B$5:H414,7, FALSE))</f>
        <v>203.98</v>
      </c>
      <c r="H191" s="186">
        <f>IF(ISERROR(VLOOKUP(B191,'2023 UPA'!$B$5:H414,7, FALSE)),0,VLOOKUP(B191,'2023 UPA'!$B$5:H414,7, FALSE))</f>
        <v>234.05</v>
      </c>
      <c r="I191" s="186">
        <f>IF(ISERROR(VLOOKUP(B191,'2024 UPA'!$B$5:H414,7, FALSE)),0,VLOOKUP(B191,'2024 UPA'!$B$5:H414,7, FALSE))</f>
        <v>266.79000000000002</v>
      </c>
      <c r="J191" s="186">
        <f>IF(ISERROR(VLOOKUP(B191,'2025 UPA'!$B$5:H414,7, FALSE)),0,VLOOKUP(B191,'2025 UPA'!$B$5:H414,7, FALSE))</f>
        <v>318</v>
      </c>
      <c r="K191" s="601">
        <v>318</v>
      </c>
      <c r="L191" s="601">
        <v>318</v>
      </c>
    </row>
    <row r="192" spans="1:14" s="218" customFormat="1" ht="17.25" customHeight="1" outlineLevel="1" x14ac:dyDescent="0.25">
      <c r="A192"/>
      <c r="B192" s="255" t="s">
        <v>38</v>
      </c>
      <c r="C192" s="223" t="s">
        <v>37</v>
      </c>
      <c r="D192" s="342" t="s">
        <v>658</v>
      </c>
      <c r="E192" s="186">
        <f>IF(ISERROR(VLOOKUP(B192,'2020 UPA'!$B$5:H428,7, FALSE)),0,VLOOKUP(B192,'2020 UPA'!$B$5:H428,7, FALSE))</f>
        <v>259.49</v>
      </c>
      <c r="F192" s="186">
        <f>IF(ISERROR(VLOOKUP(B192,'2021 UPA'!$B$5:H415,7, FALSE)),0,VLOOKUP(B192,'2021 UPA'!$B$5:H415,7, FALSE))</f>
        <v>139.86000000000001</v>
      </c>
      <c r="G192" s="186">
        <f>IF(ISERROR(VLOOKUP(B192,'2022 UPA'!$B$5:H415,7, FALSE)),0,VLOOKUP(B192,'2022 UPA'!$B$5:H415,7, FALSE))</f>
        <v>325.48</v>
      </c>
      <c r="H192" s="186">
        <f>IF(ISERROR(VLOOKUP(B192,'2023 UPA'!$B$5:H415,7, FALSE)),0,VLOOKUP(B192,'2023 UPA'!$B$5:H415,7, FALSE))</f>
        <v>302.69</v>
      </c>
      <c r="I192" s="186">
        <f>IF(ISERROR(VLOOKUP(B192,'2024 UPA'!$B$5:H415,7, FALSE)),0,VLOOKUP(B192,'2024 UPA'!$B$5:H415,7, FALSE))</f>
        <v>307.49</v>
      </c>
      <c r="J192" s="186">
        <f>IF(ISERROR(VLOOKUP(B192,'2025 UPA'!$B$5:H415,7, FALSE)),0,VLOOKUP(B192,'2025 UPA'!$B$5:H415,7, FALSE))</f>
        <v>316.82</v>
      </c>
      <c r="K192" s="601">
        <v>323.23</v>
      </c>
      <c r="L192" s="601">
        <v>316.82</v>
      </c>
    </row>
    <row r="193" spans="1:12" s="218" customFormat="1" outlineLevel="1" x14ac:dyDescent="0.25">
      <c r="A193"/>
      <c r="B193" s="255" t="s">
        <v>40</v>
      </c>
      <c r="C193" s="223" t="s">
        <v>39</v>
      </c>
      <c r="D193" s="342" t="s">
        <v>658</v>
      </c>
      <c r="E193" s="186">
        <f>IF(ISERROR(VLOOKUP(B193,'2020 UPA'!$B$5:H429,7, FALSE)),0,VLOOKUP(B193,'2020 UPA'!$B$5:H429,7, FALSE))</f>
        <v>159.94999999999999</v>
      </c>
      <c r="F193" s="186">
        <f>IF(ISERROR(VLOOKUP(B193,'2021 UPA'!$B$5:H416,7, FALSE)),0,VLOOKUP(B193,'2021 UPA'!$B$5:H416,7, FALSE))</f>
        <v>154.32</v>
      </c>
      <c r="G193" s="186">
        <f>IF(ISERROR(VLOOKUP(B193,'2022 UPA'!$B$5:H416,7, FALSE)),0,VLOOKUP(B193,'2022 UPA'!$B$5:H416,7, FALSE))</f>
        <v>170.99</v>
      </c>
      <c r="H193" s="186">
        <f>IF(ISERROR(VLOOKUP(B193,'2023 UPA'!$B$5:H416,7, FALSE)),0,VLOOKUP(B193,'2023 UPA'!$B$5:H416,7, FALSE))</f>
        <v>174.12</v>
      </c>
      <c r="I193" s="186">
        <f>IF(ISERROR(VLOOKUP(B193,'2024 UPA'!$B$5:H416,7, FALSE)),0,VLOOKUP(B193,'2024 UPA'!$B$5:H416,7, FALSE))</f>
        <v>199.82</v>
      </c>
      <c r="J193" s="186">
        <f>IF(ISERROR(VLOOKUP(B193,'2025 UPA'!$B$5:H416,7, FALSE)),0,VLOOKUP(B193,'2025 UPA'!$B$5:H416,7, FALSE))</f>
        <v>188.1</v>
      </c>
      <c r="K193" s="601">
        <v>209.84</v>
      </c>
      <c r="L193" s="601">
        <v>188.1</v>
      </c>
    </row>
    <row r="194" spans="1:12" s="218" customFormat="1" outlineLevel="1" x14ac:dyDescent="0.25">
      <c r="A194"/>
      <c r="B194" s="255" t="s">
        <v>41</v>
      </c>
      <c r="C194" s="223" t="s">
        <v>726</v>
      </c>
      <c r="D194" s="342" t="s">
        <v>658</v>
      </c>
      <c r="E194" s="186">
        <f>IF(ISERROR(VLOOKUP(B194,'2020 UPA'!$B$5:H430,7, FALSE)),0,VLOOKUP(B194,'2020 UPA'!$B$5:H430,7, FALSE))</f>
        <v>195.47</v>
      </c>
      <c r="F194" s="186">
        <f>IF(ISERROR(VLOOKUP(B194,'2021 UPA'!$B$5:H417,7, FALSE)),0,VLOOKUP(B194,'2021 UPA'!$B$5:H417,7, FALSE))</f>
        <v>192.24</v>
      </c>
      <c r="G194" s="186">
        <f>IF(ISERROR(VLOOKUP(B194,'2022 UPA'!$B$5:H417,7, FALSE)),0,VLOOKUP(B194,'2022 UPA'!$B$5:H417,7, FALSE))</f>
        <v>197.62</v>
      </c>
      <c r="H194" s="186">
        <f>IF(ISERROR(VLOOKUP(B194,'2023 UPA'!$B$5:H417,7, FALSE)),0,VLOOKUP(B194,'2023 UPA'!$B$5:H417,7, FALSE))</f>
        <v>222.78</v>
      </c>
      <c r="I194" s="186">
        <f>IF(ISERROR(VLOOKUP(B194,'2024 UPA'!$B$5:H417,7, FALSE)),0,VLOOKUP(B194,'2024 UPA'!$B$5:H417,7, FALSE))</f>
        <v>234.68</v>
      </c>
      <c r="J194" s="186">
        <f>IF(ISERROR(VLOOKUP(B194,'2025 UPA'!$B$5:H417,7, FALSE)),0,VLOOKUP(B194,'2025 UPA'!$B$5:H417,7, FALSE))</f>
        <v>268.83</v>
      </c>
      <c r="K194" s="601">
        <v>268.83</v>
      </c>
      <c r="L194" s="601">
        <v>268.83</v>
      </c>
    </row>
    <row r="195" spans="1:12" s="218" customFormat="1" outlineLevel="1" x14ac:dyDescent="0.25">
      <c r="A195"/>
      <c r="B195" s="255" t="s">
        <v>727</v>
      </c>
      <c r="C195" s="223" t="s">
        <v>728</v>
      </c>
      <c r="D195" s="342" t="s">
        <v>658</v>
      </c>
      <c r="E195" s="186">
        <f>IF(ISERROR(VLOOKUP(B195,'2020 UPA'!$B$5:H431,7, FALSE)),0,VLOOKUP(B195,'2020 UPA'!$B$5:H431,7, FALSE))</f>
        <v>0</v>
      </c>
      <c r="F195" s="186">
        <f>IF(ISERROR(VLOOKUP(B195,'2021 UPA'!$B$5:H418,7, FALSE)),0,VLOOKUP(B195,'2021 UPA'!$B$5:H418,7, FALSE))</f>
        <v>413.93</v>
      </c>
      <c r="G195" s="186">
        <f>IF(ISERROR(VLOOKUP(B195,'2022 UPA'!$B$5:H418,7, FALSE)),0,VLOOKUP(B195,'2022 UPA'!$B$5:H418,7, FALSE))</f>
        <v>0</v>
      </c>
      <c r="H195" s="186">
        <f>IF(ISERROR(VLOOKUP(B195,'2023 UPA'!$B$5:H418,7, FALSE)),0,VLOOKUP(B195,'2023 UPA'!$B$5:H418,7, FALSE))</f>
        <v>0</v>
      </c>
      <c r="I195" s="186">
        <f>IF(ISERROR(VLOOKUP(B195,'2024 UPA'!$B$5:H418,7, FALSE)),0,VLOOKUP(B195,'2024 UPA'!$B$5:H418,7, FALSE))</f>
        <v>0</v>
      </c>
      <c r="J195" s="186">
        <f>IF(ISERROR(VLOOKUP(B195,'2025 UPA'!$B$5:H418,7, FALSE)),0,VLOOKUP(B195,'2025 UPA'!$B$5:H418,7, FALSE))</f>
        <v>0</v>
      </c>
      <c r="K195" s="601" t="s">
        <v>1093</v>
      </c>
      <c r="L195" s="601" t="s">
        <v>1093</v>
      </c>
    </row>
    <row r="196" spans="1:12" s="218" customFormat="1" outlineLevel="1" x14ac:dyDescent="0.25">
      <c r="A196"/>
      <c r="B196" s="255" t="s">
        <v>43</v>
      </c>
      <c r="C196" s="223" t="s">
        <v>42</v>
      </c>
      <c r="D196" s="342" t="s">
        <v>724</v>
      </c>
      <c r="E196" s="186">
        <f>IF(ISERROR(VLOOKUP(B196,'2020 UPA'!$B$5:H432,7, FALSE)),0,VLOOKUP(B196,'2020 UPA'!$B$5:H432,7, FALSE))</f>
        <v>122.05</v>
      </c>
      <c r="F196" s="186">
        <f>IF(ISERROR(VLOOKUP(B196,'2021 UPA'!$B$5:H419,7, FALSE)),0,VLOOKUP(B196,'2021 UPA'!$B$5:H419,7, FALSE))</f>
        <v>126.36</v>
      </c>
      <c r="G196" s="186">
        <f>IF(ISERROR(VLOOKUP(B196,'2022 UPA'!$B$5:H419,7, FALSE)),0,VLOOKUP(B196,'2022 UPA'!$B$5:H419,7, FALSE))</f>
        <v>108.02</v>
      </c>
      <c r="H196" s="186">
        <f>IF(ISERROR(VLOOKUP(B196,'2023 UPA'!$B$5:H419,7, FALSE)),0,VLOOKUP(B196,'2023 UPA'!$B$5:H419,7, FALSE))</f>
        <v>98.67</v>
      </c>
      <c r="I196" s="186">
        <f>IF(ISERROR(VLOOKUP(B196,'2024 UPA'!$B$5:H419,7, FALSE)),0,VLOOKUP(B196,'2024 UPA'!$B$5:H419,7, FALSE))</f>
        <v>102.9</v>
      </c>
      <c r="J196" s="186">
        <f>IF(ISERROR(VLOOKUP(B196,'2025 UPA'!$B$5:H419,7, FALSE)),0,VLOOKUP(B196,'2025 UPA'!$B$5:H419,7, FALSE))</f>
        <v>248.56</v>
      </c>
      <c r="K196" s="601">
        <v>104.83</v>
      </c>
      <c r="L196" s="601">
        <v>248.56</v>
      </c>
    </row>
    <row r="197" spans="1:12" s="218" customFormat="1" outlineLevel="1" x14ac:dyDescent="0.25">
      <c r="A197"/>
      <c r="B197" s="255" t="s">
        <v>45</v>
      </c>
      <c r="C197" s="223" t="s">
        <v>44</v>
      </c>
      <c r="D197" s="342" t="s">
        <v>724</v>
      </c>
      <c r="E197" s="186">
        <f>IF(ISERROR(VLOOKUP(B197,'2020 UPA'!$B$5:H433,7, FALSE)),0,VLOOKUP(B197,'2020 UPA'!$B$5:H433,7, FALSE))</f>
        <v>283.8</v>
      </c>
      <c r="F197" s="186">
        <f>IF(ISERROR(VLOOKUP(B197,'2021 UPA'!$B$5:H420,7, FALSE)),0,VLOOKUP(B197,'2021 UPA'!$B$5:H420,7, FALSE))</f>
        <v>256.62</v>
      </c>
      <c r="G197" s="186">
        <f>IF(ISERROR(VLOOKUP(B197,'2022 UPA'!$B$5:H420,7, FALSE)),0,VLOOKUP(B197,'2022 UPA'!$B$5:H420,7, FALSE))</f>
        <v>246.29</v>
      </c>
      <c r="H197" s="186">
        <f>IF(ISERROR(VLOOKUP(B197,'2023 UPA'!$B$5:H420,7, FALSE)),0,VLOOKUP(B197,'2023 UPA'!$B$5:H420,7, FALSE))</f>
        <v>219.92</v>
      </c>
      <c r="I197" s="186">
        <f>IF(ISERROR(VLOOKUP(B197,'2024 UPA'!$B$5:H420,7, FALSE)),0,VLOOKUP(B197,'2024 UPA'!$B$5:H420,7, FALSE))</f>
        <v>238.02</v>
      </c>
      <c r="J197" s="186">
        <f>IF(ISERROR(VLOOKUP(B197,'2025 UPA'!$B$5:H420,7, FALSE)),0,VLOOKUP(B197,'2025 UPA'!$B$5:H420,7, FALSE))</f>
        <v>785.66</v>
      </c>
      <c r="K197" s="601">
        <v>590.54</v>
      </c>
      <c r="L197" s="601">
        <v>785.66</v>
      </c>
    </row>
    <row r="198" spans="1:12" s="218" customFormat="1" outlineLevel="1" x14ac:dyDescent="0.25">
      <c r="A198"/>
      <c r="B198" s="255" t="s">
        <v>338</v>
      </c>
      <c r="C198" s="223" t="s">
        <v>339</v>
      </c>
      <c r="D198" s="342" t="s">
        <v>725</v>
      </c>
      <c r="E198" s="186">
        <f>IF(ISERROR(VLOOKUP(B198,'2020 UPA'!$B$5:H434,7, FALSE)),0,VLOOKUP(B198,'2020 UPA'!$B$5:H434,7, FALSE))</f>
        <v>0</v>
      </c>
      <c r="F198" s="186">
        <f>IF(ISERROR(VLOOKUP(B198,'2021 UPA'!$B$5:H421,7, FALSE)),0,VLOOKUP(B198,'2021 UPA'!$B$5:H421,7, FALSE))</f>
        <v>0</v>
      </c>
      <c r="G198" s="186">
        <f>IF(ISERROR(VLOOKUP(B198,'2022 UPA'!$B$5:H421,7, FALSE)),0,VLOOKUP(B198,'2022 UPA'!$B$5:H421,7, FALSE))</f>
        <v>522.77</v>
      </c>
      <c r="H198" s="186">
        <f>IF(ISERROR(VLOOKUP(B198,'2023 UPA'!$B$5:H421,7, FALSE)),0,VLOOKUP(B198,'2023 UPA'!$B$5:H421,7, FALSE))</f>
        <v>529.02</v>
      </c>
      <c r="I198" s="186">
        <f>IF(ISERROR(VLOOKUP(B198,'2024 UPA'!$B$5:H421,7, FALSE)),0,VLOOKUP(B198,'2024 UPA'!$B$5:H421,7, FALSE))</f>
        <v>869.73</v>
      </c>
      <c r="J198" s="186">
        <f>IF(ISERROR(VLOOKUP(B198,'2025 UPA'!$B$5:H421,7, FALSE)),0,VLOOKUP(B198,'2025 UPA'!$B$5:H421,7, FALSE))</f>
        <v>0</v>
      </c>
      <c r="K198" s="601" t="s">
        <v>1093</v>
      </c>
      <c r="L198" s="601" t="s">
        <v>1093</v>
      </c>
    </row>
    <row r="199" spans="1:12" s="218" customFormat="1" outlineLevel="1" x14ac:dyDescent="0.25">
      <c r="A199"/>
      <c r="B199" s="255" t="s">
        <v>729</v>
      </c>
      <c r="C199" s="223" t="s">
        <v>730</v>
      </c>
      <c r="D199" s="342" t="s">
        <v>725</v>
      </c>
      <c r="E199" s="186">
        <f>IF(ISERROR(VLOOKUP(B199,'2020 UPA'!$B$5:H435,7, FALSE)),0,VLOOKUP(B199,'2020 UPA'!$B$5:H435,7, FALSE))</f>
        <v>406.85</v>
      </c>
      <c r="F199" s="186">
        <f>IF(ISERROR(VLOOKUP(B199,'2021 UPA'!$B$5:H422,7, FALSE)),0,VLOOKUP(B199,'2021 UPA'!$B$5:H422,7, FALSE))</f>
        <v>569.39</v>
      </c>
      <c r="G199" s="186">
        <f>IF(ISERROR(VLOOKUP(B199,'2022 UPA'!$B$5:H422,7, FALSE)),0,VLOOKUP(B199,'2022 UPA'!$B$5:H422,7, FALSE))</f>
        <v>270.12</v>
      </c>
      <c r="H199" s="186">
        <f>IF(ISERROR(VLOOKUP(B199,'2023 UPA'!$B$5:H422,7, FALSE)),0,VLOOKUP(B199,'2023 UPA'!$B$5:H422,7, FALSE))</f>
        <v>386.33</v>
      </c>
      <c r="I199" s="186">
        <f>IF(ISERROR(VLOOKUP(B199,'2024 UPA'!$B$5:H422,7, FALSE)),0,VLOOKUP(B199,'2024 UPA'!$B$5:H422,7, FALSE))</f>
        <v>369.41</v>
      </c>
      <c r="J199" s="186">
        <f>IF(ISERROR(VLOOKUP(B199,'2025 UPA'!$B$5:H422,7, FALSE)),0,VLOOKUP(B199,'2025 UPA'!$B$5:H422,7, FALSE))</f>
        <v>429.58</v>
      </c>
      <c r="K199" s="601">
        <v>296.18</v>
      </c>
      <c r="L199" s="601">
        <v>429.58</v>
      </c>
    </row>
    <row r="200" spans="1:12" s="218" customFormat="1" outlineLevel="1" x14ac:dyDescent="0.25">
      <c r="A200"/>
      <c r="B200" s="255" t="s">
        <v>47</v>
      </c>
      <c r="C200" s="223" t="s">
        <v>46</v>
      </c>
      <c r="D200" s="342" t="s">
        <v>724</v>
      </c>
      <c r="E200" s="186">
        <f>IF(ISERROR(VLOOKUP(B200,'2020 UPA'!$B$5:H436,7, FALSE)),0,VLOOKUP(B200,'2020 UPA'!$B$5:H436,7, FALSE))</f>
        <v>54.42</v>
      </c>
      <c r="F200" s="186">
        <f>IF(ISERROR(VLOOKUP(B200,'2021 UPA'!$B$5:H423,7, FALSE)),0,VLOOKUP(B200,'2021 UPA'!$B$5:H423,7, FALSE))</f>
        <v>55.4</v>
      </c>
      <c r="G200" s="186">
        <f>IF(ISERROR(VLOOKUP(B200,'2022 UPA'!$B$5:H423,7, FALSE)),0,VLOOKUP(B200,'2022 UPA'!$B$5:H423,7, FALSE))</f>
        <v>51.88</v>
      </c>
      <c r="H200" s="186">
        <f>IF(ISERROR(VLOOKUP(B200,'2023 UPA'!$B$5:H423,7, FALSE)),0,VLOOKUP(B200,'2023 UPA'!$B$5:H423,7, FALSE))</f>
        <v>48.28</v>
      </c>
      <c r="I200" s="186">
        <f>IF(ISERROR(VLOOKUP(B200,'2024 UPA'!$B$5:H423,7, FALSE)),0,VLOOKUP(B200,'2024 UPA'!$B$5:H423,7, FALSE))</f>
        <v>51.03</v>
      </c>
      <c r="J200" s="186">
        <f>IF(ISERROR(VLOOKUP(B200,'2025 UPA'!$B$5:H423,7, FALSE)),0,VLOOKUP(B200,'2025 UPA'!$B$5:H423,7, FALSE))</f>
        <v>70.16</v>
      </c>
      <c r="K200" s="601">
        <v>74.12</v>
      </c>
      <c r="L200" s="601">
        <v>70.16</v>
      </c>
    </row>
    <row r="201" spans="1:12" s="218" customFormat="1" outlineLevel="1" x14ac:dyDescent="0.25">
      <c r="A201"/>
      <c r="B201" s="255" t="s">
        <v>49</v>
      </c>
      <c r="C201" s="223" t="s">
        <v>48</v>
      </c>
      <c r="D201" s="342" t="s">
        <v>724</v>
      </c>
      <c r="E201" s="186">
        <f>IF(ISERROR(VLOOKUP(B201,'2020 UPA'!$B$5:H437,7, FALSE)),0,VLOOKUP(B201,'2020 UPA'!$B$5:H437,7, FALSE))</f>
        <v>227.19</v>
      </c>
      <c r="F201" s="186">
        <f>IF(ISERROR(VLOOKUP(B201,'2021 UPA'!$B$5:H424,7, FALSE)),0,VLOOKUP(B201,'2021 UPA'!$B$5:H424,7, FALSE))</f>
        <v>205.39</v>
      </c>
      <c r="G201" s="186">
        <f>IF(ISERROR(VLOOKUP(B201,'2022 UPA'!$B$5:H424,7, FALSE)),0,VLOOKUP(B201,'2022 UPA'!$B$5:H424,7, FALSE))</f>
        <v>196.13</v>
      </c>
      <c r="H201" s="186">
        <f>IF(ISERROR(VLOOKUP(B201,'2023 UPA'!$B$5:H424,7, FALSE)),0,VLOOKUP(B201,'2023 UPA'!$B$5:H424,7, FALSE))</f>
        <v>158.16999999999999</v>
      </c>
      <c r="I201" s="186">
        <f>IF(ISERROR(VLOOKUP(B201,'2024 UPA'!$B$5:H424,7, FALSE)),0,VLOOKUP(B201,'2024 UPA'!$B$5:H424,7, FALSE))</f>
        <v>162.12</v>
      </c>
      <c r="J201" s="186">
        <f>IF(ISERROR(VLOOKUP(B201,'2025 UPA'!$B$5:H424,7, FALSE)),0,VLOOKUP(B201,'2025 UPA'!$B$5:H424,7, FALSE))</f>
        <v>146.41999999999999</v>
      </c>
      <c r="K201" s="601">
        <v>113.34</v>
      </c>
      <c r="L201" s="601">
        <v>146.41999999999999</v>
      </c>
    </row>
    <row r="202" spans="1:12" s="218" customFormat="1" outlineLevel="1" x14ac:dyDescent="0.25">
      <c r="A202"/>
      <c r="B202" s="255" t="s">
        <v>51</v>
      </c>
      <c r="C202" s="223" t="s">
        <v>50</v>
      </c>
      <c r="D202" s="342" t="s">
        <v>724</v>
      </c>
      <c r="E202" s="186">
        <f>IF(ISERROR(VLOOKUP(B202,'2020 UPA'!$B$5:H438,7, FALSE)),0,VLOOKUP(B202,'2020 UPA'!$B$5:H438,7, FALSE))</f>
        <v>568.94000000000005</v>
      </c>
      <c r="F202" s="186">
        <f>IF(ISERROR(VLOOKUP(B202,'2021 UPA'!$B$5:H425,7, FALSE)),0,VLOOKUP(B202,'2021 UPA'!$B$5:H425,7, FALSE))</f>
        <v>451.6</v>
      </c>
      <c r="G202" s="186">
        <f>IF(ISERROR(VLOOKUP(B202,'2022 UPA'!$B$5:H425,7, FALSE)),0,VLOOKUP(B202,'2022 UPA'!$B$5:H425,7, FALSE))</f>
        <v>683.21</v>
      </c>
      <c r="H202" s="186">
        <f>IF(ISERROR(VLOOKUP(B202,'2023 UPA'!$B$5:H425,7, FALSE)),0,VLOOKUP(B202,'2023 UPA'!$B$5:H425,7, FALSE))</f>
        <v>465.57</v>
      </c>
      <c r="I202" s="186">
        <f>IF(ISERROR(VLOOKUP(B202,'2024 UPA'!$B$5:H425,7, FALSE)),0,VLOOKUP(B202,'2024 UPA'!$B$5:H425,7, FALSE))</f>
        <v>664.81</v>
      </c>
      <c r="J202" s="186">
        <f>IF(ISERROR(VLOOKUP(B202,'2025 UPA'!$B$5:H425,7, FALSE)),0,VLOOKUP(B202,'2025 UPA'!$B$5:H425,7, FALSE))</f>
        <v>722.87</v>
      </c>
      <c r="K202" s="601">
        <v>621.63</v>
      </c>
      <c r="L202" s="601">
        <v>722.87</v>
      </c>
    </row>
    <row r="203" spans="1:12" s="218" customFormat="1" outlineLevel="1" x14ac:dyDescent="0.25">
      <c r="A203"/>
      <c r="B203" s="255" t="s">
        <v>340</v>
      </c>
      <c r="C203" s="223" t="s">
        <v>341</v>
      </c>
      <c r="D203" s="342" t="s">
        <v>731</v>
      </c>
      <c r="E203" s="186">
        <f>IF(ISERROR(VLOOKUP(B203,'2020 UPA'!$B$5:H439,7, FALSE)),0,VLOOKUP(B203,'2020 UPA'!$B$5:H439,7, FALSE))</f>
        <v>0</v>
      </c>
      <c r="F203" s="186">
        <f>IF(ISERROR(VLOOKUP(B203,'2021 UPA'!$B$5:H426,7, FALSE)),0,VLOOKUP(B203,'2021 UPA'!$B$5:H426,7, FALSE))</f>
        <v>799.17</v>
      </c>
      <c r="G203" s="186">
        <f>IF(ISERROR(VLOOKUP(B203,'2022 UPA'!$B$5:H426,7, FALSE)),0,VLOOKUP(B203,'2022 UPA'!$B$5:H426,7, FALSE))</f>
        <v>176.91</v>
      </c>
      <c r="H203" s="186">
        <f>IF(ISERROR(VLOOKUP(B203,'2023 UPA'!$B$5:H426,7, FALSE)),0,VLOOKUP(B203,'2023 UPA'!$B$5:H426,7, FALSE))</f>
        <v>439.16</v>
      </c>
      <c r="I203" s="186">
        <f>IF(ISERROR(VLOOKUP(B203,'2024 UPA'!$B$5:H426,7, FALSE)),0,VLOOKUP(B203,'2024 UPA'!$B$5:H426,7, FALSE))</f>
        <v>412.85</v>
      </c>
      <c r="J203" s="186">
        <f>IF(ISERROR(VLOOKUP(B203,'2025 UPA'!$B$5:H426,7, FALSE)),0,VLOOKUP(B203,'2025 UPA'!$B$5:H426,7, FALSE))</f>
        <v>0</v>
      </c>
      <c r="K203" s="601" t="s">
        <v>1093</v>
      </c>
      <c r="L203" s="601" t="s">
        <v>1093</v>
      </c>
    </row>
    <row r="204" spans="1:12" s="218" customFormat="1" outlineLevel="1" x14ac:dyDescent="0.25">
      <c r="A204"/>
      <c r="B204" s="255" t="s">
        <v>342</v>
      </c>
      <c r="C204" s="223" t="s">
        <v>343</v>
      </c>
      <c r="D204" s="342" t="s">
        <v>731</v>
      </c>
      <c r="E204" s="186">
        <f>IF(ISERROR(VLOOKUP(B204,'2020 UPA'!$B$5:H440,7, FALSE)),0,VLOOKUP(B204,'2020 UPA'!$B$5:H440,7, FALSE))</f>
        <v>168.8</v>
      </c>
      <c r="F204" s="186">
        <f>IF(ISERROR(VLOOKUP(B204,'2021 UPA'!$B$5:H427,7, FALSE)),0,VLOOKUP(B204,'2021 UPA'!$B$5:H427,7, FALSE))</f>
        <v>175.18</v>
      </c>
      <c r="G204" s="186">
        <f>IF(ISERROR(VLOOKUP(B204,'2022 UPA'!$B$5:H427,7, FALSE)),0,VLOOKUP(B204,'2022 UPA'!$B$5:H427,7, FALSE))</f>
        <v>116.82</v>
      </c>
      <c r="H204" s="186">
        <f>IF(ISERROR(VLOOKUP(B204,'2023 UPA'!$B$5:H427,7, FALSE)),0,VLOOKUP(B204,'2023 UPA'!$B$5:H427,7, FALSE))</f>
        <v>105.16</v>
      </c>
      <c r="I204" s="186">
        <f>IF(ISERROR(VLOOKUP(B204,'2024 UPA'!$B$5:H427,7, FALSE)),0,VLOOKUP(B204,'2024 UPA'!$B$5:H427,7, FALSE))</f>
        <v>166.35</v>
      </c>
      <c r="J204" s="186">
        <f>IF(ISERROR(VLOOKUP(B204,'2025 UPA'!$B$5:H427,7, FALSE)),0,VLOOKUP(B204,'2025 UPA'!$B$5:H427,7, FALSE))</f>
        <v>144</v>
      </c>
      <c r="K204" s="601">
        <v>144</v>
      </c>
      <c r="L204" s="601">
        <v>144</v>
      </c>
    </row>
    <row r="205" spans="1:12" s="218" customFormat="1" outlineLevel="1" x14ac:dyDescent="0.25">
      <c r="A205"/>
      <c r="B205" s="255" t="s">
        <v>344</v>
      </c>
      <c r="C205" s="223" t="s">
        <v>800</v>
      </c>
      <c r="D205" s="342" t="s">
        <v>733</v>
      </c>
      <c r="E205" s="186">
        <f>IF(ISERROR(VLOOKUP(B205,'2020 UPA'!$B$5:H441,7, FALSE)),0,VLOOKUP(B205,'2020 UPA'!$B$5:H441,7, FALSE))</f>
        <v>827.6</v>
      </c>
      <c r="F205" s="186">
        <f>IF(ISERROR(VLOOKUP(B205,'2021 UPA'!$B$5:H428,7, FALSE)),0,VLOOKUP(B205,'2021 UPA'!$B$5:H428,7, FALSE))</f>
        <v>916.78</v>
      </c>
      <c r="G205" s="186">
        <f>IF(ISERROR(VLOOKUP(B205,'2022 UPA'!$B$5:H428,7, FALSE)),0,VLOOKUP(B205,'2022 UPA'!$B$5:H428,7, FALSE))</f>
        <v>1473.53</v>
      </c>
      <c r="H205" s="186">
        <f>IF(ISERROR(VLOOKUP(B205,'2023 UPA'!$B$5:H428,7, FALSE)),0,VLOOKUP(B205,'2023 UPA'!$B$5:H428,7, FALSE))</f>
        <v>1357.58</v>
      </c>
      <c r="I205" s="186">
        <f>IF(ISERROR(VLOOKUP(B205,'2024 UPA'!$B$5:H428,7, FALSE)),0,VLOOKUP(B205,'2024 UPA'!$B$5:H428,7, FALSE))</f>
        <v>1208.83</v>
      </c>
      <c r="J205" s="186">
        <f>IF(ISERROR(VLOOKUP(B205,'2025 UPA'!$B$5:H428,7, FALSE)),0,VLOOKUP(B205,'2025 UPA'!$B$5:H428,7, FALSE))</f>
        <v>0</v>
      </c>
      <c r="K205" s="601" t="s">
        <v>1093</v>
      </c>
      <c r="L205" s="601" t="s">
        <v>1093</v>
      </c>
    </row>
    <row r="206" spans="1:12" s="218" customFormat="1" outlineLevel="1" x14ac:dyDescent="0.25">
      <c r="A206"/>
      <c r="B206" s="255" t="s">
        <v>345</v>
      </c>
      <c r="C206" s="223" t="s">
        <v>801</v>
      </c>
      <c r="D206" s="342" t="s">
        <v>733</v>
      </c>
      <c r="E206" s="186">
        <f>IF(ISERROR(VLOOKUP(B206,'2020 UPA'!$B$5:H442,7, FALSE)),0,VLOOKUP(B206,'2020 UPA'!$B$5:H442,7, FALSE))</f>
        <v>114.9</v>
      </c>
      <c r="F206" s="186">
        <f>IF(ISERROR(VLOOKUP(B206,'2021 UPA'!$B$5:H429,7, FALSE)),0,VLOOKUP(B206,'2021 UPA'!$B$5:H429,7, FALSE))</f>
        <v>123.12</v>
      </c>
      <c r="G206" s="186">
        <f>IF(ISERROR(VLOOKUP(B206,'2022 UPA'!$B$5:H429,7, FALSE)),0,VLOOKUP(B206,'2022 UPA'!$B$5:H429,7, FALSE))</f>
        <v>188.98</v>
      </c>
      <c r="H206" s="186">
        <f>IF(ISERROR(VLOOKUP(B206,'2023 UPA'!$B$5:H429,7, FALSE)),0,VLOOKUP(B206,'2023 UPA'!$B$5:H429,7, FALSE))</f>
        <v>228.26</v>
      </c>
      <c r="I206" s="186">
        <f>IF(ISERROR(VLOOKUP(B206,'2024 UPA'!$B$5:H429,7, FALSE)),0,VLOOKUP(B206,'2024 UPA'!$B$5:H429,7, FALSE))</f>
        <v>188.43</v>
      </c>
      <c r="J206" s="186">
        <f>IF(ISERROR(VLOOKUP(B206,'2025 UPA'!$B$5:H429,7, FALSE)),0,VLOOKUP(B206,'2025 UPA'!$B$5:H429,7, FALSE))</f>
        <v>0</v>
      </c>
      <c r="K206" s="601" t="s">
        <v>1093</v>
      </c>
      <c r="L206" s="601" t="s">
        <v>1093</v>
      </c>
    </row>
    <row r="207" spans="1:12" s="218" customFormat="1" outlineLevel="1" x14ac:dyDescent="0.25">
      <c r="A207"/>
      <c r="B207" s="255" t="s">
        <v>346</v>
      </c>
      <c r="C207" s="223" t="s">
        <v>802</v>
      </c>
      <c r="D207" s="342" t="s">
        <v>733</v>
      </c>
      <c r="E207" s="186">
        <f>IF(ISERROR(VLOOKUP(B207,'2020 UPA'!$B$5:H443,7, FALSE)),0,VLOOKUP(B207,'2020 UPA'!$B$5:H443,7, FALSE))</f>
        <v>515.24</v>
      </c>
      <c r="F207" s="186">
        <f>IF(ISERROR(VLOOKUP(B207,'2021 UPA'!$B$5:H430,7, FALSE)),0,VLOOKUP(B207,'2021 UPA'!$B$5:H430,7, FALSE))</f>
        <v>0</v>
      </c>
      <c r="G207" s="186">
        <f>IF(ISERROR(VLOOKUP(B207,'2022 UPA'!$B$5:H430,7, FALSE)),0,VLOOKUP(B207,'2022 UPA'!$B$5:H430,7, FALSE))</f>
        <v>117.33</v>
      </c>
      <c r="H207" s="186">
        <f>IF(ISERROR(VLOOKUP(B207,'2023 UPA'!$B$5:H430,7, FALSE)),0,VLOOKUP(B207,'2023 UPA'!$B$5:H430,7, FALSE))</f>
        <v>0</v>
      </c>
      <c r="I207" s="186">
        <f>IF(ISERROR(VLOOKUP(B207,'2024 UPA'!$B$5:H430,7, FALSE)),0,VLOOKUP(B207,'2024 UPA'!$B$5:H430,7, FALSE))</f>
        <v>165</v>
      </c>
      <c r="J207" s="186">
        <f>IF(ISERROR(VLOOKUP(B207,'2025 UPA'!$B$5:H430,7, FALSE)),0,VLOOKUP(B207,'2025 UPA'!$B$5:H430,7, FALSE))</f>
        <v>0</v>
      </c>
      <c r="K207" s="601" t="s">
        <v>1093</v>
      </c>
      <c r="L207" s="601" t="s">
        <v>1093</v>
      </c>
    </row>
    <row r="208" spans="1:12" s="218" customFormat="1" outlineLevel="1" x14ac:dyDescent="0.25">
      <c r="A208"/>
      <c r="B208" s="255" t="s">
        <v>347</v>
      </c>
      <c r="C208" s="223" t="s">
        <v>803</v>
      </c>
      <c r="D208" s="342" t="s">
        <v>733</v>
      </c>
      <c r="E208" s="186">
        <f>IF(ISERROR(VLOOKUP(B208,'2020 UPA'!$B$5:H444,7, FALSE)),0,VLOOKUP(B208,'2020 UPA'!$B$5:H444,7, FALSE))</f>
        <v>0</v>
      </c>
      <c r="F208" s="186">
        <f>IF(ISERROR(VLOOKUP(B208,'2021 UPA'!$B$5:H431,7, FALSE)),0,VLOOKUP(B208,'2021 UPA'!$B$5:H431,7, FALSE))</f>
        <v>0</v>
      </c>
      <c r="G208" s="186">
        <f>IF(ISERROR(VLOOKUP(B208,'2022 UPA'!$B$5:H431,7, FALSE)),0,VLOOKUP(B208,'2022 UPA'!$B$5:H431,7, FALSE))</f>
        <v>0</v>
      </c>
      <c r="H208" s="186">
        <f>IF(ISERROR(VLOOKUP(B208,'2023 UPA'!$B$5:H431,7, FALSE)),0,VLOOKUP(B208,'2023 UPA'!$B$5:H431,7, FALSE))</f>
        <v>0</v>
      </c>
      <c r="I208" s="186">
        <f>IF(ISERROR(VLOOKUP(B208,'2024 UPA'!$B$5:H431,7, FALSE)),0,VLOOKUP(B208,'2024 UPA'!$B$5:H431,7, FALSE))</f>
        <v>0</v>
      </c>
      <c r="J208" s="186">
        <f>IF(ISERROR(VLOOKUP(B208,'2025 UPA'!$B$5:H431,7, FALSE)),0,VLOOKUP(B208,'2025 UPA'!$B$5:H431,7, FALSE))</f>
        <v>0</v>
      </c>
      <c r="K208" s="601" t="s">
        <v>1093</v>
      </c>
      <c r="L208" s="601" t="s">
        <v>1093</v>
      </c>
    </row>
    <row r="209" spans="1:12" s="218" customFormat="1" outlineLevel="1" x14ac:dyDescent="0.25">
      <c r="A209"/>
      <c r="B209" s="255" t="s">
        <v>348</v>
      </c>
      <c r="C209" s="223" t="s">
        <v>804</v>
      </c>
      <c r="D209" s="342" t="s">
        <v>733</v>
      </c>
      <c r="E209" s="186">
        <f>IF(ISERROR(VLOOKUP(B209,'2020 UPA'!$B$5:H445,7, FALSE)),0,VLOOKUP(B209,'2020 UPA'!$B$5:H445,7, FALSE))</f>
        <v>0</v>
      </c>
      <c r="F209" s="186">
        <f>IF(ISERROR(VLOOKUP(B209,'2021 UPA'!$B$5:H432,7, FALSE)),0,VLOOKUP(B209,'2021 UPA'!$B$5:H432,7, FALSE))</f>
        <v>0</v>
      </c>
      <c r="G209" s="186">
        <f>IF(ISERROR(VLOOKUP(B209,'2022 UPA'!$B$5:H432,7, FALSE)),0,VLOOKUP(B209,'2022 UPA'!$B$5:H432,7, FALSE))</f>
        <v>0</v>
      </c>
      <c r="H209" s="186">
        <f>IF(ISERROR(VLOOKUP(B209,'2023 UPA'!$B$5:H432,7, FALSE)),0,VLOOKUP(B209,'2023 UPA'!$B$5:H432,7, FALSE))</f>
        <v>0</v>
      </c>
      <c r="I209" s="186">
        <f>IF(ISERROR(VLOOKUP(B209,'2024 UPA'!$B$5:H432,7, FALSE)),0,VLOOKUP(B209,'2024 UPA'!$B$5:H432,7, FALSE))</f>
        <v>221.67</v>
      </c>
      <c r="J209" s="186">
        <f>IF(ISERROR(VLOOKUP(B209,'2025 UPA'!$B$5:H432,7, FALSE)),0,VLOOKUP(B209,'2025 UPA'!$B$5:H432,7, FALSE))</f>
        <v>0</v>
      </c>
      <c r="K209" s="601" t="s">
        <v>1093</v>
      </c>
      <c r="L209" s="601" t="s">
        <v>1093</v>
      </c>
    </row>
    <row r="210" spans="1:12" s="218" customFormat="1" outlineLevel="1" x14ac:dyDescent="0.25">
      <c r="A210"/>
      <c r="B210" s="255" t="s">
        <v>805</v>
      </c>
      <c r="C210" s="223" t="s">
        <v>806</v>
      </c>
      <c r="D210" s="342" t="s">
        <v>733</v>
      </c>
      <c r="E210" s="186">
        <f>IF(ISERROR(VLOOKUP(B210,'2020 UPA'!$B$5:H446,7, FALSE)),0,VLOOKUP(B210,'2020 UPA'!$B$5:H446,7, FALSE))</f>
        <v>0</v>
      </c>
      <c r="F210" s="186">
        <f>IF(ISERROR(VLOOKUP(B210,'2021 UPA'!$B$5:H433,7, FALSE)),0,VLOOKUP(B210,'2021 UPA'!$B$5:H433,7, FALSE))</f>
        <v>0</v>
      </c>
      <c r="G210" s="186">
        <f>IF(ISERROR(VLOOKUP(B210,'2022 UPA'!$B$5:H433,7, FALSE)),0,VLOOKUP(B210,'2022 UPA'!$B$5:H433,7, FALSE))</f>
        <v>0</v>
      </c>
      <c r="H210" s="186">
        <f>IF(ISERROR(VLOOKUP(B210,'2023 UPA'!$B$5:H433,7, FALSE)),0,VLOOKUP(B210,'2023 UPA'!$B$5:H433,7, FALSE))</f>
        <v>0</v>
      </c>
      <c r="I210" s="186">
        <f>IF(ISERROR(VLOOKUP(B210,'2024 UPA'!$B$5:H433,7, FALSE)),0,VLOOKUP(B210,'2024 UPA'!$B$5:H433,7, FALSE))</f>
        <v>0</v>
      </c>
      <c r="J210" s="186">
        <f>IF(ISERROR(VLOOKUP(B210,'2025 UPA'!$B$5:H433,7, FALSE)),0,VLOOKUP(B210,'2025 UPA'!$B$5:H433,7, FALSE))</f>
        <v>0</v>
      </c>
      <c r="K210" s="601" t="s">
        <v>1093</v>
      </c>
      <c r="L210" s="601" t="s">
        <v>1093</v>
      </c>
    </row>
    <row r="211" spans="1:12" s="218" customFormat="1" outlineLevel="1" x14ac:dyDescent="0.25">
      <c r="A211"/>
      <c r="B211" s="255" t="s">
        <v>350</v>
      </c>
      <c r="C211" s="223" t="s">
        <v>807</v>
      </c>
      <c r="D211" s="342" t="s">
        <v>733</v>
      </c>
      <c r="E211" s="186">
        <f>IF(ISERROR(VLOOKUP(B211,'2020 UPA'!$B$5:H447,7, FALSE)),0,VLOOKUP(B211,'2020 UPA'!$B$5:H447,7, FALSE))</f>
        <v>423.93</v>
      </c>
      <c r="F211" s="186">
        <f>IF(ISERROR(VLOOKUP(B211,'2021 UPA'!$B$5:H434,7, FALSE)),0,VLOOKUP(B211,'2021 UPA'!$B$5:H434,7, FALSE))</f>
        <v>0</v>
      </c>
      <c r="G211" s="186">
        <f>IF(ISERROR(VLOOKUP(B211,'2022 UPA'!$B$5:H434,7, FALSE)),0,VLOOKUP(B211,'2022 UPA'!$B$5:H434,7, FALSE))</f>
        <v>0</v>
      </c>
      <c r="H211" s="186">
        <f>IF(ISERROR(VLOOKUP(B211,'2023 UPA'!$B$5:H434,7, FALSE)),0,VLOOKUP(B211,'2023 UPA'!$B$5:H434,7, FALSE))</f>
        <v>963.67</v>
      </c>
      <c r="I211" s="186">
        <f>IF(ISERROR(VLOOKUP(B211,'2024 UPA'!$B$5:H434,7, FALSE)),0,VLOOKUP(B211,'2024 UPA'!$B$5:H434,7, FALSE))</f>
        <v>603.33000000000004</v>
      </c>
      <c r="J211" s="186">
        <f>IF(ISERROR(VLOOKUP(B211,'2025 UPA'!$B$5:H434,7, FALSE)),0,VLOOKUP(B211,'2025 UPA'!$B$5:H434,7, FALSE))</f>
        <v>0</v>
      </c>
      <c r="K211" s="601" t="s">
        <v>1093</v>
      </c>
      <c r="L211" s="601" t="s">
        <v>1093</v>
      </c>
    </row>
    <row r="212" spans="1:12" s="218" customFormat="1" outlineLevel="1" x14ac:dyDescent="0.25">
      <c r="A212"/>
      <c r="B212" s="255" t="s">
        <v>351</v>
      </c>
      <c r="C212" s="223" t="s">
        <v>808</v>
      </c>
      <c r="D212" s="342" t="s">
        <v>733</v>
      </c>
      <c r="E212" s="186">
        <f>IF(ISERROR(VLOOKUP(B212,'2020 UPA'!$B$5:H448,7, FALSE)),0,VLOOKUP(B212,'2020 UPA'!$B$5:H448,7, FALSE))</f>
        <v>552.57000000000005</v>
      </c>
      <c r="F212" s="186">
        <f>IF(ISERROR(VLOOKUP(B212,'2021 UPA'!$B$5:H435,7, FALSE)),0,VLOOKUP(B212,'2021 UPA'!$B$5:H435,7, FALSE))</f>
        <v>933.35</v>
      </c>
      <c r="G212" s="186">
        <f>IF(ISERROR(VLOOKUP(B212,'2022 UPA'!$B$5:H435,7, FALSE)),0,VLOOKUP(B212,'2022 UPA'!$B$5:H435,7, FALSE))</f>
        <v>135</v>
      </c>
      <c r="H212" s="186">
        <f>IF(ISERROR(VLOOKUP(B212,'2023 UPA'!$B$5:H435,7, FALSE)),0,VLOOKUP(B212,'2023 UPA'!$B$5:H435,7, FALSE))</f>
        <v>0</v>
      </c>
      <c r="I212" s="186">
        <f>IF(ISERROR(VLOOKUP(B212,'2024 UPA'!$B$5:H435,7, FALSE)),0,VLOOKUP(B212,'2024 UPA'!$B$5:H435,7, FALSE))</f>
        <v>1360.27</v>
      </c>
      <c r="J212" s="186">
        <f>IF(ISERROR(VLOOKUP(B212,'2025 UPA'!$B$5:H435,7, FALSE)),0,VLOOKUP(B212,'2025 UPA'!$B$5:H435,7, FALSE))</f>
        <v>516.66999999999996</v>
      </c>
      <c r="K212" s="601" t="s">
        <v>1093</v>
      </c>
      <c r="L212" s="601">
        <v>516.66999999999996</v>
      </c>
    </row>
    <row r="213" spans="1:12" s="218" customFormat="1" outlineLevel="1" x14ac:dyDescent="0.25">
      <c r="A213"/>
      <c r="B213" s="255" t="s">
        <v>53</v>
      </c>
      <c r="C213" s="223" t="s">
        <v>809</v>
      </c>
      <c r="D213" s="342" t="s">
        <v>733</v>
      </c>
      <c r="E213" s="186">
        <f>IF(ISERROR(VLOOKUP(B213,'2020 UPA'!$B$5:H449,7, FALSE)),0,VLOOKUP(B213,'2020 UPA'!$B$5:H449,7, FALSE))</f>
        <v>260.56</v>
      </c>
      <c r="F213" s="186">
        <f>IF(ISERROR(VLOOKUP(B213,'2021 UPA'!$B$5:H436,7, FALSE)),0,VLOOKUP(B213,'2021 UPA'!$B$5:H436,7, FALSE))</f>
        <v>284.76</v>
      </c>
      <c r="G213" s="186">
        <f>IF(ISERROR(VLOOKUP(B213,'2022 UPA'!$B$5:H436,7, FALSE)),0,VLOOKUP(B213,'2022 UPA'!$B$5:H436,7, FALSE))</f>
        <v>252.87</v>
      </c>
      <c r="H213" s="186">
        <f>IF(ISERROR(VLOOKUP(B213,'2023 UPA'!$B$5:H436,7, FALSE)),0,VLOOKUP(B213,'2023 UPA'!$B$5:H436,7, FALSE))</f>
        <v>272.45999999999998</v>
      </c>
      <c r="I213" s="186">
        <f>IF(ISERROR(VLOOKUP(B213,'2024 UPA'!$B$5:H436,7, FALSE)),0,VLOOKUP(B213,'2024 UPA'!$B$5:H436,7, FALSE))</f>
        <v>294.43</v>
      </c>
      <c r="J213" s="186">
        <f>IF(ISERROR(VLOOKUP(B213,'2025 UPA'!$B$5:H436,7, FALSE)),0,VLOOKUP(B213,'2025 UPA'!$B$5:H436,7, FALSE))</f>
        <v>550.83000000000004</v>
      </c>
      <c r="K213" s="601">
        <v>536.45000000000005</v>
      </c>
      <c r="L213" s="601">
        <v>550.83000000000004</v>
      </c>
    </row>
    <row r="214" spans="1:12" s="218" customFormat="1" outlineLevel="1" x14ac:dyDescent="0.25">
      <c r="A214"/>
      <c r="B214" s="255" t="s">
        <v>54</v>
      </c>
      <c r="C214" s="223" t="s">
        <v>732</v>
      </c>
      <c r="D214" s="342" t="s">
        <v>733</v>
      </c>
      <c r="E214" s="186">
        <f>IF(ISERROR(VLOOKUP(B214,'2020 UPA'!$B$5:H450,7, FALSE)),0,VLOOKUP(B214,'2020 UPA'!$B$5:H450,7, FALSE))</f>
        <v>517.98</v>
      </c>
      <c r="F214" s="186">
        <f>IF(ISERROR(VLOOKUP(B214,'2021 UPA'!$B$5:H437,7, FALSE)),0,VLOOKUP(B214,'2021 UPA'!$B$5:H437,7, FALSE))</f>
        <v>568.54999999999995</v>
      </c>
      <c r="G214" s="186">
        <f>IF(ISERROR(VLOOKUP(B214,'2022 UPA'!$B$5:H437,7, FALSE)),0,VLOOKUP(B214,'2022 UPA'!$B$5:H437,7, FALSE))</f>
        <v>491</v>
      </c>
      <c r="H214" s="186">
        <f>IF(ISERROR(VLOOKUP(B214,'2023 UPA'!$B$5:H437,7, FALSE)),0,VLOOKUP(B214,'2023 UPA'!$B$5:H437,7, FALSE))</f>
        <v>529.16999999999996</v>
      </c>
      <c r="I214" s="186">
        <f>IF(ISERROR(VLOOKUP(B214,'2024 UPA'!$B$5:H437,7, FALSE)),0,VLOOKUP(B214,'2024 UPA'!$B$5:H437,7, FALSE))</f>
        <v>549.38</v>
      </c>
      <c r="J214" s="186">
        <f>IF(ISERROR(VLOOKUP(B214,'2025 UPA'!$B$5:H437,7, FALSE)),0,VLOOKUP(B214,'2025 UPA'!$B$5:H437,7, FALSE))</f>
        <v>829.84</v>
      </c>
      <c r="K214" s="601">
        <v>927.14</v>
      </c>
      <c r="L214" s="601">
        <v>829.84</v>
      </c>
    </row>
    <row r="215" spans="1:12" s="218" customFormat="1" outlineLevel="1" x14ac:dyDescent="0.25">
      <c r="A215"/>
      <c r="B215" s="255" t="s">
        <v>352</v>
      </c>
      <c r="C215" s="223" t="s">
        <v>734</v>
      </c>
      <c r="D215" s="342" t="s">
        <v>733</v>
      </c>
      <c r="E215" s="186">
        <f>IF(ISERROR(VLOOKUP(B215,'2020 UPA'!$B$5:H451,7, FALSE)),0,VLOOKUP(B215,'2020 UPA'!$B$5:H451,7, FALSE))</f>
        <v>788.91</v>
      </c>
      <c r="F215" s="186">
        <f>IF(ISERROR(VLOOKUP(B215,'2021 UPA'!$B$5:H438,7, FALSE)),0,VLOOKUP(B215,'2021 UPA'!$B$5:H438,7, FALSE))</f>
        <v>782.78</v>
      </c>
      <c r="G215" s="186">
        <f>IF(ISERROR(VLOOKUP(B215,'2022 UPA'!$B$5:H438,7, FALSE)),0,VLOOKUP(B215,'2022 UPA'!$B$5:H438,7, FALSE))</f>
        <v>814.07</v>
      </c>
      <c r="H215" s="186">
        <f>IF(ISERROR(VLOOKUP(B215,'2023 UPA'!$B$5:H438,7, FALSE)),0,VLOOKUP(B215,'2023 UPA'!$B$5:H438,7, FALSE))</f>
        <v>863.64</v>
      </c>
      <c r="I215" s="186">
        <f>IF(ISERROR(VLOOKUP(B215,'2024 UPA'!$B$5:H438,7, FALSE)),0,VLOOKUP(B215,'2024 UPA'!$B$5:H438,7, FALSE))</f>
        <v>964.79</v>
      </c>
      <c r="J215" s="186">
        <f>IF(ISERROR(VLOOKUP(B215,'2025 UPA'!$B$5:H438,7, FALSE)),0,VLOOKUP(B215,'2025 UPA'!$B$5:H438,7, FALSE))</f>
        <v>910.55</v>
      </c>
      <c r="K215" s="601" t="s">
        <v>1093</v>
      </c>
      <c r="L215" s="601">
        <v>910.55</v>
      </c>
    </row>
    <row r="216" spans="1:12" s="218" customFormat="1" outlineLevel="1" x14ac:dyDescent="0.25">
      <c r="A216"/>
      <c r="B216" s="255" t="s">
        <v>55</v>
      </c>
      <c r="C216" s="223" t="s">
        <v>735</v>
      </c>
      <c r="D216" s="342" t="s">
        <v>733</v>
      </c>
      <c r="E216" s="186">
        <f>IF(ISERROR(VLOOKUP(B216,'2020 UPA'!$B$5:H452,7, FALSE)),0,VLOOKUP(B216,'2020 UPA'!$B$5:H452,7, FALSE))</f>
        <v>997.89</v>
      </c>
      <c r="F216" s="186">
        <f>IF(ISERROR(VLOOKUP(B216,'2021 UPA'!$B$5:H439,7, FALSE)),0,VLOOKUP(B216,'2021 UPA'!$B$5:H439,7, FALSE))</f>
        <v>898.08</v>
      </c>
      <c r="G216" s="186">
        <f>IF(ISERROR(VLOOKUP(B216,'2022 UPA'!$B$5:H439,7, FALSE)),0,VLOOKUP(B216,'2022 UPA'!$B$5:H439,7, FALSE))</f>
        <v>844.79</v>
      </c>
      <c r="H216" s="186">
        <f>IF(ISERROR(VLOOKUP(B216,'2023 UPA'!$B$5:H439,7, FALSE)),0,VLOOKUP(B216,'2023 UPA'!$B$5:H439,7, FALSE))</f>
        <v>866.79</v>
      </c>
      <c r="I216" s="186">
        <f>IF(ISERROR(VLOOKUP(B216,'2024 UPA'!$B$5:H439,7, FALSE)),0,VLOOKUP(B216,'2024 UPA'!$B$5:H439,7, FALSE))</f>
        <v>885.08</v>
      </c>
      <c r="J216" s="186">
        <f>IF(ISERROR(VLOOKUP(B216,'2025 UPA'!$B$5:H439,7, FALSE)),0,VLOOKUP(B216,'2025 UPA'!$B$5:H439,7, FALSE))</f>
        <v>1078.33</v>
      </c>
      <c r="K216" s="601" t="s">
        <v>1093</v>
      </c>
      <c r="L216" s="601">
        <v>1078.33</v>
      </c>
    </row>
    <row r="217" spans="1:12" s="218" customFormat="1" outlineLevel="1" x14ac:dyDescent="0.25">
      <c r="A217"/>
      <c r="B217" s="255" t="s">
        <v>353</v>
      </c>
      <c r="C217" s="223" t="s">
        <v>736</v>
      </c>
      <c r="D217" s="342" t="s">
        <v>733</v>
      </c>
      <c r="E217" s="186">
        <f>IF(ISERROR(VLOOKUP(B217,'2020 UPA'!$B$5:H453,7, FALSE)),0,VLOOKUP(B217,'2020 UPA'!$B$5:H453,7, FALSE))</f>
        <v>4675</v>
      </c>
      <c r="F217" s="186">
        <f>IF(ISERROR(VLOOKUP(B217,'2021 UPA'!$B$5:H440,7, FALSE)),0,VLOOKUP(B217,'2021 UPA'!$B$5:H440,7, FALSE))</f>
        <v>0</v>
      </c>
      <c r="G217" s="186">
        <f>IF(ISERROR(VLOOKUP(B217,'2022 UPA'!$B$5:H440,7, FALSE)),0,VLOOKUP(B217,'2022 UPA'!$B$5:H440,7, FALSE))</f>
        <v>1271.46</v>
      </c>
      <c r="H217" s="186">
        <f>IF(ISERROR(VLOOKUP(B217,'2023 UPA'!$B$5:H440,7, FALSE)),0,VLOOKUP(B217,'2023 UPA'!$B$5:H440,7, FALSE))</f>
        <v>4426.67</v>
      </c>
      <c r="I217" s="186">
        <f>IF(ISERROR(VLOOKUP(B217,'2024 UPA'!$B$5:H440,7, FALSE)),0,VLOOKUP(B217,'2024 UPA'!$B$5:H440,7, FALSE))</f>
        <v>3413</v>
      </c>
      <c r="J217" s="186">
        <f>IF(ISERROR(VLOOKUP(B217,'2025 UPA'!$B$5:H440,7, FALSE)),0,VLOOKUP(B217,'2025 UPA'!$B$5:H440,7, FALSE))</f>
        <v>0</v>
      </c>
      <c r="K217" s="601" t="s">
        <v>1093</v>
      </c>
      <c r="L217" s="601" t="s">
        <v>1093</v>
      </c>
    </row>
    <row r="218" spans="1:12" s="218" customFormat="1" outlineLevel="1" x14ac:dyDescent="0.25">
      <c r="A218"/>
      <c r="B218" s="255" t="s">
        <v>354</v>
      </c>
      <c r="C218" s="223" t="s">
        <v>737</v>
      </c>
      <c r="D218" s="342" t="s">
        <v>733</v>
      </c>
      <c r="E218" s="186">
        <f>IF(ISERROR(VLOOKUP(B218,'2020 UPA'!$B$5:H454,7, FALSE)),0,VLOOKUP(B218,'2020 UPA'!$B$5:H454,7, FALSE))</f>
        <v>868.7</v>
      </c>
      <c r="F218" s="186">
        <f>IF(ISERROR(VLOOKUP(B218,'2021 UPA'!$B$5:H441,7, FALSE)),0,VLOOKUP(B218,'2021 UPA'!$B$5:H441,7, FALSE))</f>
        <v>964.45</v>
      </c>
      <c r="G218" s="186">
        <f>IF(ISERROR(VLOOKUP(B218,'2022 UPA'!$B$5:H441,7, FALSE)),0,VLOOKUP(B218,'2022 UPA'!$B$5:H441,7, FALSE))</f>
        <v>1149.23</v>
      </c>
      <c r="H218" s="186">
        <f>IF(ISERROR(VLOOKUP(B218,'2023 UPA'!$B$5:H441,7, FALSE)),0,VLOOKUP(B218,'2023 UPA'!$B$5:H441,7, FALSE))</f>
        <v>843.15</v>
      </c>
      <c r="I218" s="186">
        <f>IF(ISERROR(VLOOKUP(B218,'2024 UPA'!$B$5:H441,7, FALSE)),0,VLOOKUP(B218,'2024 UPA'!$B$5:H441,7, FALSE))</f>
        <v>1121.83</v>
      </c>
      <c r="J218" s="186">
        <f>IF(ISERROR(VLOOKUP(B218,'2025 UPA'!$B$5:H441,7, FALSE)),0,VLOOKUP(B218,'2025 UPA'!$B$5:H441,7, FALSE))</f>
        <v>1451.9</v>
      </c>
      <c r="K218" s="601">
        <v>1451.9</v>
      </c>
      <c r="L218" s="601">
        <v>1451.9</v>
      </c>
    </row>
    <row r="219" spans="1:12" s="218" customFormat="1" outlineLevel="1" x14ac:dyDescent="0.25">
      <c r="A219"/>
      <c r="B219" s="255" t="s">
        <v>56</v>
      </c>
      <c r="C219" s="223" t="s">
        <v>738</v>
      </c>
      <c r="D219" s="342" t="s">
        <v>733</v>
      </c>
      <c r="E219" s="186">
        <f>IF(ISERROR(VLOOKUP(B219,'2020 UPA'!$B$5:H455,7, FALSE)),0,VLOOKUP(B219,'2020 UPA'!$B$5:H455,7, FALSE))</f>
        <v>499.28</v>
      </c>
      <c r="F219" s="186">
        <f>IF(ISERROR(VLOOKUP(B219,'2021 UPA'!$B$5:H442,7, FALSE)),0,VLOOKUP(B219,'2021 UPA'!$B$5:H442,7, FALSE))</f>
        <v>402.68</v>
      </c>
      <c r="G219" s="186">
        <f>IF(ISERROR(VLOOKUP(B219,'2022 UPA'!$B$5:H442,7, FALSE)),0,VLOOKUP(B219,'2022 UPA'!$B$5:H442,7, FALSE))</f>
        <v>438.18</v>
      </c>
      <c r="H219" s="186">
        <f>IF(ISERROR(VLOOKUP(B219,'2023 UPA'!$B$5:H442,7, FALSE)),0,VLOOKUP(B219,'2023 UPA'!$B$5:H442,7, FALSE))</f>
        <v>408.01</v>
      </c>
      <c r="I219" s="186">
        <f>IF(ISERROR(VLOOKUP(B219,'2024 UPA'!$B$5:H442,7, FALSE)),0,VLOOKUP(B219,'2024 UPA'!$B$5:H442,7, FALSE))</f>
        <v>493.48</v>
      </c>
      <c r="J219" s="186">
        <f>IF(ISERROR(VLOOKUP(B219,'2025 UPA'!$B$5:H442,7, FALSE)),0,VLOOKUP(B219,'2025 UPA'!$B$5:H442,7, FALSE))</f>
        <v>0</v>
      </c>
      <c r="K219" s="601" t="s">
        <v>1093</v>
      </c>
      <c r="L219" s="601" t="s">
        <v>1093</v>
      </c>
    </row>
    <row r="220" spans="1:12" s="218" customFormat="1" outlineLevel="1" x14ac:dyDescent="0.25">
      <c r="A220"/>
      <c r="B220" s="255" t="s">
        <v>355</v>
      </c>
      <c r="C220" s="223" t="s">
        <v>739</v>
      </c>
      <c r="D220" s="342" t="s">
        <v>733</v>
      </c>
      <c r="E220" s="186">
        <f>IF(ISERROR(VLOOKUP(B220,'2020 UPA'!$B$5:H456,7, FALSE)),0,VLOOKUP(B220,'2020 UPA'!$B$5:H456,7, FALSE))</f>
        <v>993.33</v>
      </c>
      <c r="F220" s="186">
        <f>IF(ISERROR(VLOOKUP(B220,'2021 UPA'!$B$5:H443,7, FALSE)),0,VLOOKUP(B220,'2021 UPA'!$B$5:H443,7, FALSE))</f>
        <v>595</v>
      </c>
      <c r="G220" s="186">
        <f>IF(ISERROR(VLOOKUP(B220,'2022 UPA'!$B$5:H443,7, FALSE)),0,VLOOKUP(B220,'2022 UPA'!$B$5:H443,7, FALSE))</f>
        <v>1125</v>
      </c>
      <c r="H220" s="186">
        <f>IF(ISERROR(VLOOKUP(B220,'2023 UPA'!$B$5:H443,7, FALSE)),0,VLOOKUP(B220,'2023 UPA'!$B$5:H443,7, FALSE))</f>
        <v>1024.83</v>
      </c>
      <c r="I220" s="186">
        <f>IF(ISERROR(VLOOKUP(B220,'2024 UPA'!$B$5:H443,7, FALSE)),0,VLOOKUP(B220,'2024 UPA'!$B$5:H443,7, FALSE))</f>
        <v>0</v>
      </c>
      <c r="J220" s="186">
        <f>IF(ISERROR(VLOOKUP(B220,'2025 UPA'!$B$5:H443,7, FALSE)),0,VLOOKUP(B220,'2025 UPA'!$B$5:H443,7, FALSE))</f>
        <v>0</v>
      </c>
      <c r="K220" s="601" t="s">
        <v>1093</v>
      </c>
      <c r="L220" s="601" t="s">
        <v>1093</v>
      </c>
    </row>
    <row r="221" spans="1:12" s="218" customFormat="1" outlineLevel="1" x14ac:dyDescent="0.25">
      <c r="A221"/>
      <c r="B221" s="255" t="s">
        <v>356</v>
      </c>
      <c r="C221" s="223" t="s">
        <v>740</v>
      </c>
      <c r="D221" s="342" t="s">
        <v>733</v>
      </c>
      <c r="E221" s="186">
        <f>IF(ISERROR(VLOOKUP(B221,'2020 UPA'!$B$5:H457,7, FALSE)),0,VLOOKUP(B221,'2020 UPA'!$B$5:H457,7, FALSE))</f>
        <v>205</v>
      </c>
      <c r="F221" s="186">
        <f>IF(ISERROR(VLOOKUP(B221,'2021 UPA'!$B$5:H444,7, FALSE)),0,VLOOKUP(B221,'2021 UPA'!$B$5:H444,7, FALSE))</f>
        <v>0</v>
      </c>
      <c r="G221" s="186">
        <f>IF(ISERROR(VLOOKUP(B221,'2022 UPA'!$B$5:H444,7, FALSE)),0,VLOOKUP(B221,'2022 UPA'!$B$5:H444,7, FALSE))</f>
        <v>0</v>
      </c>
      <c r="H221" s="186">
        <f>IF(ISERROR(VLOOKUP(B221,'2023 UPA'!$B$5:H444,7, FALSE)),0,VLOOKUP(B221,'2023 UPA'!$B$5:H444,7, FALSE))</f>
        <v>236.57</v>
      </c>
      <c r="I221" s="186">
        <f>IF(ISERROR(VLOOKUP(B221,'2024 UPA'!$B$5:H444,7, FALSE)),0,VLOOKUP(B221,'2024 UPA'!$B$5:H444,7, FALSE))</f>
        <v>286.81</v>
      </c>
      <c r="J221" s="186">
        <f>IF(ISERROR(VLOOKUP(B221,'2025 UPA'!$B$5:H444,7, FALSE)),0,VLOOKUP(B221,'2025 UPA'!$B$5:H444,7, FALSE))</f>
        <v>0</v>
      </c>
      <c r="K221" s="601" t="s">
        <v>1093</v>
      </c>
      <c r="L221" s="601" t="s">
        <v>1093</v>
      </c>
    </row>
    <row r="222" spans="1:12" s="218" customFormat="1" outlineLevel="1" x14ac:dyDescent="0.25">
      <c r="A222"/>
      <c r="B222" s="255" t="s">
        <v>60</v>
      </c>
      <c r="C222" s="223" t="s">
        <v>59</v>
      </c>
      <c r="D222" s="342" t="s">
        <v>711</v>
      </c>
      <c r="E222" s="186">
        <f>IF(ISERROR(VLOOKUP(B222,'2020 UPA'!$B$5:H458,7, FALSE)),0,VLOOKUP(B222,'2020 UPA'!$B$5:H458,7, FALSE))</f>
        <v>862.87</v>
      </c>
      <c r="F222" s="186">
        <f>IF(ISERROR(VLOOKUP(B222,'2021 UPA'!$B$5:H445,7, FALSE)),0,VLOOKUP(B222,'2021 UPA'!$B$5:H445,7, FALSE))</f>
        <v>777.52</v>
      </c>
      <c r="G222" s="186">
        <f>IF(ISERROR(VLOOKUP(B222,'2022 UPA'!$B$5:H445,7, FALSE)),0,VLOOKUP(B222,'2022 UPA'!$B$5:H445,7, FALSE))</f>
        <v>1002.69</v>
      </c>
      <c r="H222" s="186">
        <f>IF(ISERROR(VLOOKUP(B222,'2023 UPA'!$B$5:H445,7, FALSE)),0,VLOOKUP(B222,'2023 UPA'!$B$5:H445,7, FALSE))</f>
        <v>1076.8699999999999</v>
      </c>
      <c r="I222" s="186">
        <f>IF(ISERROR(VLOOKUP(B222,'2024 UPA'!$B$5:H445,7, FALSE)),0,VLOOKUP(B222,'2024 UPA'!$B$5:H445,7, FALSE))</f>
        <v>1115.3399999999999</v>
      </c>
      <c r="J222" s="186">
        <f>IF(ISERROR(VLOOKUP(B222,'2025 UPA'!$B$5:H445,7, FALSE)),0,VLOOKUP(B222,'2025 UPA'!$B$5:H445,7, FALSE))</f>
        <v>1394.68</v>
      </c>
      <c r="K222" s="601">
        <v>5951.92</v>
      </c>
      <c r="L222" s="601">
        <v>1394.68</v>
      </c>
    </row>
    <row r="223" spans="1:12" s="218" customFormat="1" outlineLevel="1" x14ac:dyDescent="0.25">
      <c r="A223"/>
      <c r="B223" s="255" t="s">
        <v>357</v>
      </c>
      <c r="C223" s="223" t="s">
        <v>358</v>
      </c>
      <c r="D223" s="342" t="s">
        <v>711</v>
      </c>
      <c r="E223" s="186">
        <f>IF(ISERROR(VLOOKUP(B223,'2020 UPA'!$B$5:H459,7, FALSE)),0,VLOOKUP(B223,'2020 UPA'!$B$5:H459,7, FALSE))</f>
        <v>849.6</v>
      </c>
      <c r="F223" s="186">
        <f>IF(ISERROR(VLOOKUP(B223,'2021 UPA'!$B$5:H446,7, FALSE)),0,VLOOKUP(B223,'2021 UPA'!$B$5:H446,7, FALSE))</f>
        <v>870.06</v>
      </c>
      <c r="G223" s="186">
        <f>IF(ISERROR(VLOOKUP(B223,'2022 UPA'!$B$5:H446,7, FALSE)),0,VLOOKUP(B223,'2022 UPA'!$B$5:H446,7, FALSE))</f>
        <v>839.03</v>
      </c>
      <c r="H223" s="186">
        <f>IF(ISERROR(VLOOKUP(B223,'2023 UPA'!$B$5:H446,7, FALSE)),0,VLOOKUP(B223,'2023 UPA'!$B$5:H446,7, FALSE))</f>
        <v>975.21</v>
      </c>
      <c r="I223" s="186">
        <f>IF(ISERROR(VLOOKUP(B223,'2024 UPA'!$B$5:H446,7, FALSE)),0,VLOOKUP(B223,'2024 UPA'!$B$5:H446,7, FALSE))</f>
        <v>990.65</v>
      </c>
      <c r="J223" s="186">
        <f>IF(ISERROR(VLOOKUP(B223,'2025 UPA'!$B$5:H446,7, FALSE)),0,VLOOKUP(B223,'2025 UPA'!$B$5:H446,7, FALSE))</f>
        <v>1433.33</v>
      </c>
      <c r="K223" s="601" t="s">
        <v>1093</v>
      </c>
      <c r="L223" s="601">
        <v>1433.33</v>
      </c>
    </row>
    <row r="224" spans="1:12" s="218" customFormat="1" outlineLevel="1" x14ac:dyDescent="0.25">
      <c r="A224"/>
      <c r="B224" s="255" t="s">
        <v>62</v>
      </c>
      <c r="C224" s="223" t="s">
        <v>61</v>
      </c>
      <c r="D224" s="342" t="s">
        <v>711</v>
      </c>
      <c r="E224" s="186">
        <f>IF(ISERROR(VLOOKUP(B224,'2020 UPA'!$B$5:H460,7, FALSE)),0,VLOOKUP(B224,'2020 UPA'!$B$5:H460,7, FALSE))</f>
        <v>736.59</v>
      </c>
      <c r="F224" s="186">
        <f>IF(ISERROR(VLOOKUP(B224,'2021 UPA'!$B$5:H447,7, FALSE)),0,VLOOKUP(B224,'2021 UPA'!$B$5:H447,7, FALSE))</f>
        <v>262.95</v>
      </c>
      <c r="G224" s="186">
        <f>IF(ISERROR(VLOOKUP(B224,'2022 UPA'!$B$5:H447,7, FALSE)),0,VLOOKUP(B224,'2022 UPA'!$B$5:H447,7, FALSE))</f>
        <v>249.85</v>
      </c>
      <c r="H224" s="186">
        <f>IF(ISERROR(VLOOKUP(B224,'2023 UPA'!$B$5:H447,7, FALSE)),0,VLOOKUP(B224,'2023 UPA'!$B$5:H447,7, FALSE))</f>
        <v>330.63</v>
      </c>
      <c r="I224" s="186">
        <f>IF(ISERROR(VLOOKUP(B224,'2024 UPA'!$B$5:H447,7, FALSE)),0,VLOOKUP(B224,'2024 UPA'!$B$5:H447,7, FALSE))</f>
        <v>386.28</v>
      </c>
      <c r="J224" s="186">
        <f>IF(ISERROR(VLOOKUP(B224,'2025 UPA'!$B$5:H447,7, FALSE)),0,VLOOKUP(B224,'2025 UPA'!$B$5:H447,7, FALSE))</f>
        <v>0</v>
      </c>
      <c r="K224" s="601" t="s">
        <v>1093</v>
      </c>
      <c r="L224" s="601" t="s">
        <v>1093</v>
      </c>
    </row>
    <row r="225" spans="1:12" s="218" customFormat="1" outlineLevel="1" x14ac:dyDescent="0.25">
      <c r="A225"/>
      <c r="B225" s="255" t="s">
        <v>359</v>
      </c>
      <c r="C225" s="223" t="s">
        <v>626</v>
      </c>
      <c r="D225" s="342" t="s">
        <v>711</v>
      </c>
      <c r="E225" s="186">
        <f>IF(ISERROR(VLOOKUP(B225,'2020 UPA'!$B$5:H461,7, FALSE)),0,VLOOKUP(B225,'2020 UPA'!$B$5:H461,7, FALSE))</f>
        <v>742.97</v>
      </c>
      <c r="F225" s="186">
        <f>IF(ISERROR(VLOOKUP(B225,'2021 UPA'!$B$5:H448,7, FALSE)),0,VLOOKUP(B225,'2021 UPA'!$B$5:H448,7, FALSE))</f>
        <v>570.02</v>
      </c>
      <c r="G225" s="186">
        <f>IF(ISERROR(VLOOKUP(B225,'2022 UPA'!$B$5:H448,7, FALSE)),0,VLOOKUP(B225,'2022 UPA'!$B$5:H448,7, FALSE))</f>
        <v>705.14</v>
      </c>
      <c r="H225" s="186">
        <f>IF(ISERROR(VLOOKUP(B225,'2023 UPA'!$B$5:H448,7, FALSE)),0,VLOOKUP(B225,'2023 UPA'!$B$5:H448,7, FALSE))</f>
        <v>943.33</v>
      </c>
      <c r="I225" s="186">
        <f>IF(ISERROR(VLOOKUP(B225,'2024 UPA'!$B$5:H448,7, FALSE)),0,VLOOKUP(B225,'2024 UPA'!$B$5:H448,7, FALSE))</f>
        <v>911.18</v>
      </c>
      <c r="J225" s="186">
        <f>IF(ISERROR(VLOOKUP(B225,'2025 UPA'!$B$5:H448,7, FALSE)),0,VLOOKUP(B225,'2025 UPA'!$B$5:H448,7, FALSE))</f>
        <v>1351.1</v>
      </c>
      <c r="K225" s="601">
        <v>1351.1</v>
      </c>
      <c r="L225" s="601">
        <v>1351.1</v>
      </c>
    </row>
    <row r="226" spans="1:12" s="218" customFormat="1" outlineLevel="1" x14ac:dyDescent="0.25">
      <c r="A226"/>
      <c r="B226" s="255" t="s">
        <v>64</v>
      </c>
      <c r="C226" s="223" t="s">
        <v>63</v>
      </c>
      <c r="D226" s="342" t="s">
        <v>741</v>
      </c>
      <c r="E226" s="186">
        <f>IF(ISERROR(VLOOKUP(B226,'2020 UPA'!$B$5:H462,7, FALSE)),0,VLOOKUP(B226,'2020 UPA'!$B$5:H462,7, FALSE))</f>
        <v>275.35000000000002</v>
      </c>
      <c r="F226" s="186">
        <f>IF(ISERROR(VLOOKUP(B226,'2021 UPA'!$B$5:H449,7, FALSE)),0,VLOOKUP(B226,'2021 UPA'!$B$5:H449,7, FALSE))</f>
        <v>354.91</v>
      </c>
      <c r="G226" s="186">
        <f>IF(ISERROR(VLOOKUP(B226,'2022 UPA'!$B$5:H449,7, FALSE)),0,VLOOKUP(B226,'2022 UPA'!$B$5:H449,7, FALSE))</f>
        <v>352.68</v>
      </c>
      <c r="H226" s="186">
        <f>IF(ISERROR(VLOOKUP(B226,'2023 UPA'!$B$5:H449,7, FALSE)),0,VLOOKUP(B226,'2023 UPA'!$B$5:H449,7, FALSE))</f>
        <v>338.51</v>
      </c>
      <c r="I226" s="186">
        <f>IF(ISERROR(VLOOKUP(B226,'2024 UPA'!$B$5:H449,7, FALSE)),0,VLOOKUP(B226,'2024 UPA'!$B$5:H449,7, FALSE))</f>
        <v>349.02</v>
      </c>
      <c r="J226" s="186">
        <f>IF(ISERROR(VLOOKUP(B226,'2025 UPA'!$B$5:H449,7, FALSE)),0,VLOOKUP(B226,'2025 UPA'!$B$5:H449,7, FALSE))</f>
        <v>1048.94</v>
      </c>
      <c r="K226" s="601">
        <v>3358.02</v>
      </c>
      <c r="L226" s="601">
        <v>1048.94</v>
      </c>
    </row>
    <row r="227" spans="1:12" s="218" customFormat="1" outlineLevel="1" x14ac:dyDescent="0.25">
      <c r="A227"/>
      <c r="B227" s="255" t="s">
        <v>360</v>
      </c>
      <c r="C227" s="223" t="s">
        <v>361</v>
      </c>
      <c r="D227" s="342" t="s">
        <v>742</v>
      </c>
      <c r="E227" s="186">
        <f>IF(ISERROR(VLOOKUP(B227,'2020 UPA'!$B$5:H463,7, FALSE)),0,VLOOKUP(B227,'2020 UPA'!$B$5:H463,7, FALSE))</f>
        <v>3947.67</v>
      </c>
      <c r="F227" s="186">
        <f>IF(ISERROR(VLOOKUP(B227,'2021 UPA'!$B$5:H450,7, FALSE)),0,VLOOKUP(B227,'2021 UPA'!$B$5:H450,7, FALSE))</f>
        <v>1533.33</v>
      </c>
      <c r="G227" s="186">
        <f>IF(ISERROR(VLOOKUP(B227,'2022 UPA'!$B$5:H450,7, FALSE)),0,VLOOKUP(B227,'2022 UPA'!$B$5:H450,7, FALSE))</f>
        <v>2855.65</v>
      </c>
      <c r="H227" s="186">
        <f>IF(ISERROR(VLOOKUP(B227,'2023 UPA'!$B$5:H450,7, FALSE)),0,VLOOKUP(B227,'2023 UPA'!$B$5:H450,7, FALSE))</f>
        <v>2845.48</v>
      </c>
      <c r="I227" s="186">
        <f>IF(ISERROR(VLOOKUP(B227,'2024 UPA'!$B$5:H450,7, FALSE)),0,VLOOKUP(B227,'2024 UPA'!$B$5:H450,7, FALSE))</f>
        <v>575</v>
      </c>
      <c r="J227" s="186">
        <f>IF(ISERROR(VLOOKUP(B227,'2025 UPA'!$B$5:H450,7, FALSE)),0,VLOOKUP(B227,'2025 UPA'!$B$5:H450,7, FALSE))</f>
        <v>0</v>
      </c>
      <c r="K227" s="601" t="s">
        <v>1093</v>
      </c>
      <c r="L227" s="601" t="s">
        <v>1093</v>
      </c>
    </row>
    <row r="228" spans="1:12" s="218" customFormat="1" outlineLevel="1" x14ac:dyDescent="0.25">
      <c r="A228"/>
      <c r="B228" s="255" t="s">
        <v>362</v>
      </c>
      <c r="C228" s="223" t="s">
        <v>363</v>
      </c>
      <c r="D228" s="342" t="s">
        <v>662</v>
      </c>
      <c r="E228" s="186">
        <f>IF(ISERROR(VLOOKUP(B228,'2020 UPA'!$B$5:H464,7, FALSE)),0,VLOOKUP(B228,'2020 UPA'!$B$5:H464,7, FALSE))</f>
        <v>4.8499999999999996</v>
      </c>
      <c r="F228" s="186">
        <f>IF(ISERROR(VLOOKUP(B228,'2021 UPA'!$B$5:H451,7, FALSE)),0,VLOOKUP(B228,'2021 UPA'!$B$5:H451,7, FALSE))</f>
        <v>2.77</v>
      </c>
      <c r="G228" s="186">
        <f>IF(ISERROR(VLOOKUP(B228,'2022 UPA'!$B$5:H451,7, FALSE)),0,VLOOKUP(B228,'2022 UPA'!$B$5:H451,7, FALSE))</f>
        <v>3.57</v>
      </c>
      <c r="H228" s="186">
        <f>IF(ISERROR(VLOOKUP(B228,'2023 UPA'!$B$5:H451,7, FALSE)),0,VLOOKUP(B228,'2023 UPA'!$B$5:H451,7, FALSE))</f>
        <v>4.38</v>
      </c>
      <c r="I228" s="186">
        <f>IF(ISERROR(VLOOKUP(B228,'2024 UPA'!$B$5:H451,7, FALSE)),0,VLOOKUP(B228,'2024 UPA'!$B$5:H451,7, FALSE))</f>
        <v>4.9400000000000004</v>
      </c>
      <c r="J228" s="186">
        <f>IF(ISERROR(VLOOKUP(B228,'2025 UPA'!$B$5:H451,7, FALSE)),0,VLOOKUP(B228,'2025 UPA'!$B$5:H451,7, FALSE))</f>
        <v>19.350000000000001</v>
      </c>
      <c r="K228" s="601">
        <v>19.350000000000001</v>
      </c>
      <c r="L228" s="601">
        <v>19.350000000000001</v>
      </c>
    </row>
    <row r="229" spans="1:12" s="218" customFormat="1" outlineLevel="1" x14ac:dyDescent="0.25">
      <c r="A229"/>
      <c r="B229" s="255" t="s">
        <v>58</v>
      </c>
      <c r="C229" s="223" t="s">
        <v>57</v>
      </c>
      <c r="D229" s="342" t="s">
        <v>711</v>
      </c>
      <c r="E229" s="186">
        <f>IF(ISERROR(VLOOKUP(B229,'2020 UPA'!$B$5:H465,7, FALSE)),0,VLOOKUP(B229,'2020 UPA'!$B$5:H465,7, FALSE))</f>
        <v>2220.79</v>
      </c>
      <c r="F229" s="186">
        <f>IF(ISERROR(VLOOKUP(B229,'2021 UPA'!$B$5:H452,7, FALSE)),0,VLOOKUP(B229,'2021 UPA'!$B$5:H452,7, FALSE))</f>
        <v>3826.67</v>
      </c>
      <c r="G229" s="186">
        <f>IF(ISERROR(VLOOKUP(B229,'2022 UPA'!$B$5:H452,7, FALSE)),0,VLOOKUP(B229,'2022 UPA'!$B$5:H452,7, FALSE))</f>
        <v>4031.82</v>
      </c>
      <c r="H229" s="186">
        <f>IF(ISERROR(VLOOKUP(B229,'2023 UPA'!$B$5:H452,7, FALSE)),0,VLOOKUP(B229,'2023 UPA'!$B$5:H452,7, FALSE))</f>
        <v>6893.29</v>
      </c>
      <c r="I229" s="186">
        <f>IF(ISERROR(VLOOKUP(B229,'2024 UPA'!$B$5:H452,7, FALSE)),0,VLOOKUP(B229,'2024 UPA'!$B$5:H452,7, FALSE))</f>
        <v>5844.53</v>
      </c>
      <c r="J229" s="186">
        <f>IF(ISERROR(VLOOKUP(B229,'2025 UPA'!$B$5:H452,7, FALSE)),0,VLOOKUP(B229,'2025 UPA'!$B$5:H452,7, FALSE))</f>
        <v>5730</v>
      </c>
      <c r="K229" s="601" t="s">
        <v>1093</v>
      </c>
      <c r="L229" s="601">
        <v>5730</v>
      </c>
    </row>
    <row r="230" spans="1:12" s="218" customFormat="1" outlineLevel="1" x14ac:dyDescent="0.25">
      <c r="A230"/>
      <c r="B230" s="255" t="s">
        <v>364</v>
      </c>
      <c r="C230" s="223" t="s">
        <v>365</v>
      </c>
      <c r="D230" s="342" t="s">
        <v>662</v>
      </c>
      <c r="E230" s="186">
        <f>IF(ISERROR(VLOOKUP(B230,'2020 UPA'!$B$5:H466,7, FALSE)),0,VLOOKUP(B230,'2020 UPA'!$B$5:H466,7, FALSE))</f>
        <v>11.81</v>
      </c>
      <c r="F230" s="186">
        <f>IF(ISERROR(VLOOKUP(B230,'2021 UPA'!$B$5:H453,7, FALSE)),0,VLOOKUP(B230,'2021 UPA'!$B$5:H453,7, FALSE))</f>
        <v>28.61</v>
      </c>
      <c r="G230" s="186">
        <f>IF(ISERROR(VLOOKUP(B230,'2022 UPA'!$B$5:H453,7, FALSE)),0,VLOOKUP(B230,'2022 UPA'!$B$5:H453,7, FALSE))</f>
        <v>28.12</v>
      </c>
      <c r="H230" s="186">
        <f>IF(ISERROR(VLOOKUP(B230,'2023 UPA'!$B$5:H453,7, FALSE)),0,VLOOKUP(B230,'2023 UPA'!$B$5:H453,7, FALSE))</f>
        <v>85.02</v>
      </c>
      <c r="I230" s="186">
        <f>IF(ISERROR(VLOOKUP(B230,'2024 UPA'!$B$5:H453,7, FALSE)),0,VLOOKUP(B230,'2024 UPA'!$B$5:H453,7, FALSE))</f>
        <v>69.59</v>
      </c>
      <c r="J230" s="186">
        <f>IF(ISERROR(VLOOKUP(B230,'2025 UPA'!$B$5:H453,7, FALSE)),0,VLOOKUP(B230,'2025 UPA'!$B$5:H453,7, FALSE))</f>
        <v>37.770000000000003</v>
      </c>
      <c r="K230" s="601">
        <v>48.8</v>
      </c>
      <c r="L230" s="601">
        <v>37.770000000000003</v>
      </c>
    </row>
    <row r="231" spans="1:12" s="218" customFormat="1" outlineLevel="1" x14ac:dyDescent="0.25">
      <c r="A231"/>
      <c r="B231" s="255" t="s">
        <v>74</v>
      </c>
      <c r="C231" s="223" t="s">
        <v>73</v>
      </c>
      <c r="D231" s="342" t="s">
        <v>662</v>
      </c>
      <c r="E231" s="186">
        <f>IF(ISERROR(VLOOKUP(B231,'2020 UPA'!$B$5:H467,7, FALSE)),0,VLOOKUP(B231,'2020 UPA'!$B$5:H467,7, FALSE))</f>
        <v>56.62</v>
      </c>
      <c r="F231" s="186">
        <f>IF(ISERROR(VLOOKUP(B231,'2021 UPA'!$B$5:H454,7, FALSE)),0,VLOOKUP(B231,'2021 UPA'!$B$5:H454,7, FALSE))</f>
        <v>91.09</v>
      </c>
      <c r="G231" s="186">
        <f>IF(ISERROR(VLOOKUP(B231,'2022 UPA'!$B$5:H454,7, FALSE)),0,VLOOKUP(B231,'2022 UPA'!$B$5:H454,7, FALSE))</f>
        <v>113.54</v>
      </c>
      <c r="H231" s="186">
        <f>IF(ISERROR(VLOOKUP(B231,'2023 UPA'!$B$5:H454,7, FALSE)),0,VLOOKUP(B231,'2023 UPA'!$B$5:H454,7, FALSE))</f>
        <v>141.79</v>
      </c>
      <c r="I231" s="186">
        <f>IF(ISERROR(VLOOKUP(B231,'2024 UPA'!$B$5:H454,7, FALSE)),0,VLOOKUP(B231,'2024 UPA'!$B$5:H454,7, FALSE))</f>
        <v>136.59</v>
      </c>
      <c r="J231" s="186">
        <f>IF(ISERROR(VLOOKUP(B231,'2025 UPA'!$B$5:H454,7, FALSE)),0,VLOOKUP(B231,'2025 UPA'!$B$5:H454,7, FALSE))</f>
        <v>104.35</v>
      </c>
      <c r="K231" s="601">
        <v>166.91</v>
      </c>
      <c r="L231" s="601">
        <v>104.35</v>
      </c>
    </row>
    <row r="232" spans="1:12" s="218" customFormat="1" outlineLevel="1" x14ac:dyDescent="0.25">
      <c r="A232"/>
      <c r="B232" s="255" t="s">
        <v>848</v>
      </c>
      <c r="C232" s="223" t="s">
        <v>849</v>
      </c>
      <c r="D232" s="342" t="s">
        <v>605</v>
      </c>
      <c r="E232" s="186">
        <f>IF(ISERROR(VLOOKUP(B232,'2020 UPA'!$B$5:H468,7, FALSE)),0,VLOOKUP(B232,'2020 UPA'!$B$5:H468,7, FALSE))</f>
        <v>3205</v>
      </c>
      <c r="F232" s="186">
        <f>IF(ISERROR(VLOOKUP(B232,'2021 UPA'!$B$5:H455,7, FALSE)),0,VLOOKUP(B232,'2021 UPA'!$B$5:H455,7, FALSE))</f>
        <v>0</v>
      </c>
      <c r="G232" s="186">
        <f>IF(ISERROR(VLOOKUP(B232,'2022 UPA'!$B$5:H455,7, FALSE)),0,VLOOKUP(B232,'2022 UPA'!$B$5:H455,7, FALSE))</f>
        <v>0</v>
      </c>
      <c r="H232" s="186">
        <f>IF(ISERROR(VLOOKUP(B232,'2023 UPA'!$B$5:H455,7, FALSE)),0,VLOOKUP(B232,'2023 UPA'!$B$5:H455,7, FALSE))</f>
        <v>0</v>
      </c>
      <c r="I232" s="186">
        <f>IF(ISERROR(VLOOKUP(B232,'2024 UPA'!$B$5:H455,7, FALSE)),0,VLOOKUP(B232,'2024 UPA'!$B$5:H455,7, FALSE))</f>
        <v>0</v>
      </c>
      <c r="J232" s="186">
        <f>IF(ISERROR(VLOOKUP(B232,'2025 UPA'!$B$5:H455,7, FALSE)),0,VLOOKUP(B232,'2025 UPA'!$B$5:H455,7, FALSE))</f>
        <v>0</v>
      </c>
      <c r="K232" s="601" t="s">
        <v>1093</v>
      </c>
      <c r="L232" s="601" t="s">
        <v>1093</v>
      </c>
    </row>
    <row r="233" spans="1:12" s="218" customFormat="1" outlineLevel="1" x14ac:dyDescent="0.25">
      <c r="A233"/>
      <c r="B233" s="255" t="s">
        <v>366</v>
      </c>
      <c r="C233" s="223" t="s">
        <v>367</v>
      </c>
      <c r="D233" s="342" t="s">
        <v>743</v>
      </c>
      <c r="E233" s="186">
        <f>IF(ISERROR(VLOOKUP(B233,'2020 UPA'!$B$5:H469,7, FALSE)),0,VLOOKUP(B233,'2020 UPA'!$B$5:H469,7, FALSE))</f>
        <v>2100.79</v>
      </c>
      <c r="F233" s="186">
        <f>IF(ISERROR(VLOOKUP(B233,'2021 UPA'!$B$5:H456,7, FALSE)),0,VLOOKUP(B233,'2021 UPA'!$B$5:H456,7, FALSE))</f>
        <v>2804.44</v>
      </c>
      <c r="G233" s="186">
        <f>IF(ISERROR(VLOOKUP(B233,'2022 UPA'!$B$5:H456,7, FALSE)),0,VLOOKUP(B233,'2022 UPA'!$B$5:H456,7, FALSE))</f>
        <v>2387.08</v>
      </c>
      <c r="H233" s="186">
        <f>IF(ISERROR(VLOOKUP(B233,'2023 UPA'!$B$5:H456,7, FALSE)),0,VLOOKUP(B233,'2023 UPA'!$B$5:H456,7, FALSE))</f>
        <v>3122.81</v>
      </c>
      <c r="I233" s="186">
        <f>IF(ISERROR(VLOOKUP(B233,'2024 UPA'!$B$5:H456,7, FALSE)),0,VLOOKUP(B233,'2024 UPA'!$B$5:H456,7, FALSE))</f>
        <v>3238.33</v>
      </c>
      <c r="J233" s="186">
        <f>IF(ISERROR(VLOOKUP(B233,'2025 UPA'!$B$5:H456,7, FALSE)),0,VLOOKUP(B233,'2025 UPA'!$B$5:H456,7, FALSE))</f>
        <v>4833.33</v>
      </c>
      <c r="K233" s="601" t="s">
        <v>1093</v>
      </c>
      <c r="L233" s="601">
        <v>4833.33</v>
      </c>
    </row>
    <row r="234" spans="1:12" s="218" customFormat="1" outlineLevel="1" x14ac:dyDescent="0.25">
      <c r="A234"/>
      <c r="B234" s="255" t="s">
        <v>65</v>
      </c>
      <c r="C234" s="223" t="s">
        <v>744</v>
      </c>
      <c r="D234" s="342" t="s">
        <v>711</v>
      </c>
      <c r="E234" s="186">
        <f>IF(ISERROR(VLOOKUP(B234,'2020 UPA'!$B$5:H470,7, FALSE)),0,VLOOKUP(B234,'2020 UPA'!$B$5:H470,7, FALSE))</f>
        <v>859.34</v>
      </c>
      <c r="F234" s="186">
        <f>IF(ISERROR(VLOOKUP(B234,'2021 UPA'!$B$5:H457,7, FALSE)),0,VLOOKUP(B234,'2021 UPA'!$B$5:H457,7, FALSE))</f>
        <v>1103.42</v>
      </c>
      <c r="G234" s="186">
        <f>IF(ISERROR(VLOOKUP(B234,'2022 UPA'!$B$5:H457,7, FALSE)),0,VLOOKUP(B234,'2022 UPA'!$B$5:H457,7, FALSE))</f>
        <v>1253.68</v>
      </c>
      <c r="H234" s="186">
        <f>IF(ISERROR(VLOOKUP(B234,'2023 UPA'!$B$5:H457,7, FALSE)),0,VLOOKUP(B234,'2023 UPA'!$B$5:H457,7, FALSE))</f>
        <v>1123.32</v>
      </c>
      <c r="I234" s="186">
        <f>IF(ISERROR(VLOOKUP(B234,'2024 UPA'!$B$5:H457,7, FALSE)),0,VLOOKUP(B234,'2024 UPA'!$B$5:H457,7, FALSE))</f>
        <v>1193.73</v>
      </c>
      <c r="J234" s="186">
        <f>IF(ISERROR(VLOOKUP(B234,'2025 UPA'!$B$5:H457,7, FALSE)),0,VLOOKUP(B234,'2025 UPA'!$B$5:H457,7, FALSE))</f>
        <v>1870.31</v>
      </c>
      <c r="K234" s="601" t="s">
        <v>1093</v>
      </c>
      <c r="L234" s="601">
        <v>1870.31</v>
      </c>
    </row>
    <row r="235" spans="1:12" s="218" customFormat="1" outlineLevel="1" x14ac:dyDescent="0.25">
      <c r="A235"/>
      <c r="B235" s="255" t="s">
        <v>745</v>
      </c>
      <c r="C235" s="223" t="s">
        <v>746</v>
      </c>
      <c r="D235" s="342" t="s">
        <v>711</v>
      </c>
      <c r="E235" s="186">
        <f>IF(ISERROR(VLOOKUP(B235,'2020 UPA'!$B$5:H471,7, FALSE)),0,VLOOKUP(B235,'2020 UPA'!$B$5:H471,7, FALSE))</f>
        <v>1240.2</v>
      </c>
      <c r="F235" s="186">
        <f>IF(ISERROR(VLOOKUP(B235,'2021 UPA'!$B$5:H458,7, FALSE)),0,VLOOKUP(B235,'2021 UPA'!$B$5:H458,7, FALSE))</f>
        <v>1389.67</v>
      </c>
      <c r="G235" s="186">
        <f>IF(ISERROR(VLOOKUP(B235,'2022 UPA'!$B$5:H458,7, FALSE)),0,VLOOKUP(B235,'2022 UPA'!$B$5:H458,7, FALSE))</f>
        <v>1647.23</v>
      </c>
      <c r="H235" s="186">
        <f>IF(ISERROR(VLOOKUP(B235,'2023 UPA'!$B$5:H458,7, FALSE)),0,VLOOKUP(B235,'2023 UPA'!$B$5:H458,7, FALSE))</f>
        <v>1536.81</v>
      </c>
      <c r="I235" s="186">
        <f>IF(ISERROR(VLOOKUP(B235,'2024 UPA'!$B$5:H458,7, FALSE)),0,VLOOKUP(B235,'2024 UPA'!$B$5:H458,7, FALSE))</f>
        <v>1620.51</v>
      </c>
      <c r="J235" s="186">
        <f>IF(ISERROR(VLOOKUP(B235,'2025 UPA'!$B$5:H458,7, FALSE)),0,VLOOKUP(B235,'2025 UPA'!$B$5:H458,7, FALSE))</f>
        <v>2160.21</v>
      </c>
      <c r="K235" s="601" t="s">
        <v>1093</v>
      </c>
      <c r="L235" s="601">
        <v>2160.21</v>
      </c>
    </row>
    <row r="236" spans="1:12" s="218" customFormat="1" outlineLevel="1" x14ac:dyDescent="0.25">
      <c r="A236"/>
      <c r="B236" s="255" t="s">
        <v>34</v>
      </c>
      <c r="C236" s="223" t="s">
        <v>747</v>
      </c>
      <c r="D236" s="342" t="s">
        <v>731</v>
      </c>
      <c r="E236" s="186">
        <f>IF(ISERROR(VLOOKUP(B236,'2020 UPA'!$B$5:H472,7, FALSE)),0,VLOOKUP(B236,'2020 UPA'!$B$5:H472,7, FALSE))</f>
        <v>717.96</v>
      </c>
      <c r="F236" s="186">
        <f>IF(ISERROR(VLOOKUP(B236,'2021 UPA'!$B$5:H459,7, FALSE)),0,VLOOKUP(B236,'2021 UPA'!$B$5:H459,7, FALSE))</f>
        <v>679.52</v>
      </c>
      <c r="G236" s="186">
        <f>IF(ISERROR(VLOOKUP(B236,'2022 UPA'!$B$5:H459,7, FALSE)),0,VLOOKUP(B236,'2022 UPA'!$B$5:H459,7, FALSE))</f>
        <v>830.28</v>
      </c>
      <c r="H236" s="186">
        <f>IF(ISERROR(VLOOKUP(B236,'2023 UPA'!$B$5:H459,7, FALSE)),0,VLOOKUP(B236,'2023 UPA'!$B$5:H459,7, FALSE))</f>
        <v>950.46</v>
      </c>
      <c r="I236" s="186">
        <f>IF(ISERROR(VLOOKUP(B236,'2024 UPA'!$B$5:H459,7, FALSE)),0,VLOOKUP(B236,'2024 UPA'!$B$5:H459,7, FALSE))</f>
        <v>1181.3399999999999</v>
      </c>
      <c r="J236" s="186">
        <f>IF(ISERROR(VLOOKUP(B236,'2025 UPA'!$B$5:H459,7, FALSE)),0,VLOOKUP(B236,'2025 UPA'!$B$5:H459,7, FALSE))</f>
        <v>1277.27</v>
      </c>
      <c r="K236" s="601">
        <v>1152.54</v>
      </c>
      <c r="L236" s="601">
        <v>1277.27</v>
      </c>
    </row>
    <row r="237" spans="1:12" s="218" customFormat="1" outlineLevel="1" x14ac:dyDescent="0.25">
      <c r="A237"/>
      <c r="B237" s="255" t="s">
        <v>368</v>
      </c>
      <c r="C237" s="223" t="s">
        <v>748</v>
      </c>
      <c r="D237" s="342" t="s">
        <v>731</v>
      </c>
      <c r="E237" s="186">
        <f>IF(ISERROR(VLOOKUP(B237,'2020 UPA'!$B$5:H473,7, FALSE)),0,VLOOKUP(B237,'2020 UPA'!$B$5:H473,7, FALSE))</f>
        <v>817.81</v>
      </c>
      <c r="F237" s="186">
        <f>IF(ISERROR(VLOOKUP(B237,'2021 UPA'!$B$5:H460,7, FALSE)),0,VLOOKUP(B237,'2021 UPA'!$B$5:H460,7, FALSE))</f>
        <v>738.48</v>
      </c>
      <c r="G237" s="186">
        <f>IF(ISERROR(VLOOKUP(B237,'2022 UPA'!$B$5:H460,7, FALSE)),0,VLOOKUP(B237,'2022 UPA'!$B$5:H460,7, FALSE))</f>
        <v>802.59</v>
      </c>
      <c r="H237" s="186">
        <f>IF(ISERROR(VLOOKUP(B237,'2023 UPA'!$B$5:H460,7, FALSE)),0,VLOOKUP(B237,'2023 UPA'!$B$5:H460,7, FALSE))</f>
        <v>1100.8399999999999</v>
      </c>
      <c r="I237" s="186">
        <f>IF(ISERROR(VLOOKUP(B237,'2024 UPA'!$B$5:H460,7, FALSE)),0,VLOOKUP(B237,'2024 UPA'!$B$5:H460,7, FALSE))</f>
        <v>1638.89</v>
      </c>
      <c r="J237" s="186">
        <f>IF(ISERROR(VLOOKUP(B237,'2025 UPA'!$B$5:H460,7, FALSE)),0,VLOOKUP(B237,'2025 UPA'!$B$5:H460,7, FALSE))</f>
        <v>0</v>
      </c>
      <c r="K237" s="601" t="s">
        <v>1093</v>
      </c>
      <c r="L237" s="601" t="s">
        <v>1093</v>
      </c>
    </row>
    <row r="238" spans="1:12" s="218" customFormat="1" outlineLevel="1" x14ac:dyDescent="0.25">
      <c r="A238"/>
      <c r="B238" s="255" t="s">
        <v>369</v>
      </c>
      <c r="C238" s="223" t="s">
        <v>749</v>
      </c>
      <c r="D238" s="342" t="s">
        <v>731</v>
      </c>
      <c r="E238" s="186">
        <f>IF(ISERROR(VLOOKUP(B238,'2020 UPA'!$B$5:H474,7, FALSE)),0,VLOOKUP(B238,'2020 UPA'!$B$5:H474,7, FALSE))</f>
        <v>0</v>
      </c>
      <c r="F238" s="186">
        <f>IF(ISERROR(VLOOKUP(B238,'2021 UPA'!$B$5:H461,7, FALSE)),0,VLOOKUP(B238,'2021 UPA'!$B$5:H461,7, FALSE))</f>
        <v>383.23</v>
      </c>
      <c r="G238" s="186">
        <f>IF(ISERROR(VLOOKUP(B238,'2022 UPA'!$B$5:H461,7, FALSE)),0,VLOOKUP(B238,'2022 UPA'!$B$5:H461,7, FALSE))</f>
        <v>1296.95</v>
      </c>
      <c r="H238" s="186">
        <f>IF(ISERROR(VLOOKUP(B238,'2023 UPA'!$B$5:H461,7, FALSE)),0,VLOOKUP(B238,'2023 UPA'!$B$5:H461,7, FALSE))</f>
        <v>1282.42</v>
      </c>
      <c r="I238" s="186">
        <f>IF(ISERROR(VLOOKUP(B238,'2024 UPA'!$B$5:H461,7, FALSE)),0,VLOOKUP(B238,'2024 UPA'!$B$5:H461,7, FALSE))</f>
        <v>1158.77</v>
      </c>
      <c r="J238" s="186">
        <f>IF(ISERROR(VLOOKUP(B238,'2025 UPA'!$B$5:H461,7, FALSE)),0,VLOOKUP(B238,'2025 UPA'!$B$5:H461,7, FALSE))</f>
        <v>0</v>
      </c>
      <c r="K238" s="601" t="s">
        <v>1093</v>
      </c>
      <c r="L238" s="601" t="s">
        <v>1093</v>
      </c>
    </row>
    <row r="239" spans="1:12" s="218" customFormat="1" outlineLevel="1" x14ac:dyDescent="0.25">
      <c r="A239"/>
      <c r="B239" s="255" t="s">
        <v>850</v>
      </c>
      <c r="C239" s="223" t="s">
        <v>851</v>
      </c>
      <c r="D239" s="342" t="s">
        <v>731</v>
      </c>
      <c r="E239" s="186">
        <f>IF(ISERROR(VLOOKUP(B239,'2020 UPA'!$B$5:H475,7, FALSE)),0,VLOOKUP(B239,'2020 UPA'!$B$5:H475,7, FALSE))</f>
        <v>993.33</v>
      </c>
      <c r="F239" s="186">
        <f>IF(ISERROR(VLOOKUP(B239,'2021 UPA'!$B$5:H462,7, FALSE)),0,VLOOKUP(B239,'2021 UPA'!$B$5:H462,7, FALSE))</f>
        <v>0</v>
      </c>
      <c r="G239" s="186">
        <f>IF(ISERROR(VLOOKUP(B239,'2022 UPA'!$B$5:H462,7, FALSE)),0,VLOOKUP(B239,'2022 UPA'!$B$5:H462,7, FALSE))</f>
        <v>1479.94</v>
      </c>
      <c r="H239" s="186">
        <f>IF(ISERROR(VLOOKUP(B239,'2023 UPA'!$B$5:H462,7, FALSE)),0,VLOOKUP(B239,'2023 UPA'!$B$5:H462,7, FALSE))</f>
        <v>1447.55</v>
      </c>
      <c r="I239" s="186">
        <f>IF(ISERROR(VLOOKUP(B239,'2024 UPA'!$B$5:H462,7, FALSE)),0,VLOOKUP(B239,'2024 UPA'!$B$5:H462,7, FALSE))</f>
        <v>0</v>
      </c>
      <c r="J239" s="186">
        <f>IF(ISERROR(VLOOKUP(B239,'2025 UPA'!$B$5:H462,7, FALSE)),0,VLOOKUP(B239,'2025 UPA'!$B$5:H462,7, FALSE))</f>
        <v>1674.66</v>
      </c>
      <c r="K239" s="601">
        <v>1674.66</v>
      </c>
      <c r="L239" s="601">
        <v>1674.66</v>
      </c>
    </row>
    <row r="240" spans="1:12" s="218" customFormat="1" outlineLevel="1" x14ac:dyDescent="0.25">
      <c r="A240"/>
      <c r="B240" s="255" t="s">
        <v>633</v>
      </c>
      <c r="C240" s="223" t="s">
        <v>634</v>
      </c>
      <c r="D240" s="342" t="s">
        <v>731</v>
      </c>
      <c r="E240" s="186">
        <f>IF(ISERROR(VLOOKUP(B240,'2020 UPA'!$B$5:H476,7, FALSE)),0,VLOOKUP(B240,'2020 UPA'!$B$5:H476,7, FALSE))</f>
        <v>0</v>
      </c>
      <c r="F240" s="186">
        <f>IF(ISERROR(VLOOKUP(B240,'2021 UPA'!$B$5:H463,7, FALSE)),0,VLOOKUP(B240,'2021 UPA'!$B$5:H463,7, FALSE))</f>
        <v>0</v>
      </c>
      <c r="G240" s="186">
        <f>IF(ISERROR(VLOOKUP(B240,'2022 UPA'!$B$5:H463,7, FALSE)),0,VLOOKUP(B240,'2022 UPA'!$B$5:H463,7, FALSE))</f>
        <v>0</v>
      </c>
      <c r="H240" s="186">
        <f>IF(ISERROR(VLOOKUP(B240,'2023 UPA'!$B$5:H463,7, FALSE)),0,VLOOKUP(B240,'2023 UPA'!$B$5:H463,7, FALSE))</f>
        <v>0</v>
      </c>
      <c r="I240" s="186">
        <f>IF(ISERROR(VLOOKUP(B240,'2024 UPA'!$B$5:H463,7, FALSE)),0,VLOOKUP(B240,'2024 UPA'!$B$5:H463,7, FALSE))</f>
        <v>0</v>
      </c>
      <c r="J240" s="186">
        <f>IF(ISERROR(VLOOKUP(B240,'2025 UPA'!$B$5:H463,7, FALSE)),0,VLOOKUP(B240,'2025 UPA'!$B$5:H463,7, FALSE))</f>
        <v>0</v>
      </c>
      <c r="K240" s="601" t="s">
        <v>1093</v>
      </c>
      <c r="L240" s="601" t="s">
        <v>1093</v>
      </c>
    </row>
    <row r="241" spans="1:12" s="218" customFormat="1" outlineLevel="1" x14ac:dyDescent="0.25">
      <c r="A241"/>
      <c r="B241" s="255" t="s">
        <v>852</v>
      </c>
      <c r="C241" s="223" t="s">
        <v>853</v>
      </c>
      <c r="D241" s="342" t="s">
        <v>731</v>
      </c>
      <c r="E241" s="186">
        <f>IF(ISERROR(VLOOKUP(B241,'2020 UPA'!$B$5:H477,7, FALSE)),0,VLOOKUP(B241,'2020 UPA'!$B$5:H477,7, FALSE))</f>
        <v>245.33</v>
      </c>
      <c r="F241" s="186">
        <f>IF(ISERROR(VLOOKUP(B241,'2021 UPA'!$B$5:H464,7, FALSE)),0,VLOOKUP(B241,'2021 UPA'!$B$5:H464,7, FALSE))</f>
        <v>205.15</v>
      </c>
      <c r="G241" s="186">
        <f>IF(ISERROR(VLOOKUP(B241,'2022 UPA'!$B$5:H464,7, FALSE)),0,VLOOKUP(B241,'2022 UPA'!$B$5:H464,7, FALSE))</f>
        <v>232.78</v>
      </c>
      <c r="H241" s="186">
        <f>IF(ISERROR(VLOOKUP(B241,'2023 UPA'!$B$5:H464,7, FALSE)),0,VLOOKUP(B241,'2023 UPA'!$B$5:H464,7, FALSE))</f>
        <v>323.33999999999997</v>
      </c>
      <c r="I241" s="186">
        <f>IF(ISERROR(VLOOKUP(B241,'2024 UPA'!$B$5:H464,7, FALSE)),0,VLOOKUP(B241,'2024 UPA'!$B$5:H464,7, FALSE))</f>
        <v>234.13</v>
      </c>
      <c r="J241" s="186">
        <f>IF(ISERROR(VLOOKUP(B241,'2025 UPA'!$B$5:H464,7, FALSE)),0,VLOOKUP(B241,'2025 UPA'!$B$5:H464,7, FALSE))</f>
        <v>0</v>
      </c>
      <c r="K241" s="601" t="s">
        <v>1093</v>
      </c>
      <c r="L241" s="601" t="s">
        <v>1093</v>
      </c>
    </row>
    <row r="242" spans="1:12" s="218" customFormat="1" outlineLevel="1" x14ac:dyDescent="0.25">
      <c r="A242"/>
      <c r="B242" s="255" t="s">
        <v>370</v>
      </c>
      <c r="C242" s="223" t="s">
        <v>371</v>
      </c>
      <c r="D242" s="342" t="s">
        <v>750</v>
      </c>
      <c r="E242" s="186">
        <f>IF(ISERROR(VLOOKUP(B242,'2020 UPA'!$B$5:H478,7, FALSE)),0,VLOOKUP(B242,'2020 UPA'!$B$5:H478,7, FALSE))</f>
        <v>296.04000000000002</v>
      </c>
      <c r="F242" s="186">
        <f>IF(ISERROR(VLOOKUP(B242,'2021 UPA'!$B$5:H465,7, FALSE)),0,VLOOKUP(B242,'2021 UPA'!$B$5:H465,7, FALSE))</f>
        <v>451.59</v>
      </c>
      <c r="G242" s="186">
        <f>IF(ISERROR(VLOOKUP(B242,'2022 UPA'!$B$5:H465,7, FALSE)),0,VLOOKUP(B242,'2022 UPA'!$B$5:H465,7, FALSE))</f>
        <v>277.77</v>
      </c>
      <c r="H242" s="186">
        <f>IF(ISERROR(VLOOKUP(B242,'2023 UPA'!$B$5:H465,7, FALSE)),0,VLOOKUP(B242,'2023 UPA'!$B$5:H465,7, FALSE))</f>
        <v>285.95</v>
      </c>
      <c r="I242" s="186">
        <f>IF(ISERROR(VLOOKUP(B242,'2024 UPA'!$B$5:H465,7, FALSE)),0,VLOOKUP(B242,'2024 UPA'!$B$5:H465,7, FALSE))</f>
        <v>340.8</v>
      </c>
      <c r="J242" s="186">
        <f>IF(ISERROR(VLOOKUP(B242,'2025 UPA'!$B$5:H465,7, FALSE)),0,VLOOKUP(B242,'2025 UPA'!$B$5:H465,7, FALSE))</f>
        <v>0</v>
      </c>
      <c r="K242" s="601" t="s">
        <v>1093</v>
      </c>
      <c r="L242" s="601" t="s">
        <v>1093</v>
      </c>
    </row>
    <row r="243" spans="1:12" s="218" customFormat="1" outlineLevel="1" x14ac:dyDescent="0.25">
      <c r="A243"/>
      <c r="B243" s="255" t="s">
        <v>372</v>
      </c>
      <c r="C243" s="223" t="s">
        <v>751</v>
      </c>
      <c r="D243" s="342" t="s">
        <v>731</v>
      </c>
      <c r="E243" s="186">
        <f>IF(ISERROR(VLOOKUP(B243,'2020 UPA'!$B$5:H479,7, FALSE)),0,VLOOKUP(B243,'2020 UPA'!$B$5:H479,7, FALSE))</f>
        <v>136.87</v>
      </c>
      <c r="F243" s="186">
        <f>IF(ISERROR(VLOOKUP(B243,'2021 UPA'!$B$5:H466,7, FALSE)),0,VLOOKUP(B243,'2021 UPA'!$B$5:H466,7, FALSE))</f>
        <v>132.96</v>
      </c>
      <c r="G243" s="186">
        <f>IF(ISERROR(VLOOKUP(B243,'2022 UPA'!$B$5:H466,7, FALSE)),0,VLOOKUP(B243,'2022 UPA'!$B$5:H466,7, FALSE))</f>
        <v>216.47</v>
      </c>
      <c r="H243" s="186">
        <f>IF(ISERROR(VLOOKUP(B243,'2023 UPA'!$B$5:H466,7, FALSE)),0,VLOOKUP(B243,'2023 UPA'!$B$5:H466,7, FALSE))</f>
        <v>530.70000000000005</v>
      </c>
      <c r="I243" s="186">
        <f>IF(ISERROR(VLOOKUP(B243,'2024 UPA'!$B$5:H466,7, FALSE)),0,VLOOKUP(B243,'2024 UPA'!$B$5:H466,7, FALSE))</f>
        <v>0</v>
      </c>
      <c r="J243" s="186">
        <f>IF(ISERROR(VLOOKUP(B243,'2025 UPA'!$B$5:H466,7, FALSE)),0,VLOOKUP(B243,'2025 UPA'!$B$5:H466,7, FALSE))</f>
        <v>243.67</v>
      </c>
      <c r="K243" s="601" t="s">
        <v>1093</v>
      </c>
      <c r="L243" s="601">
        <v>243.67</v>
      </c>
    </row>
    <row r="244" spans="1:12" s="218" customFormat="1" outlineLevel="1" x14ac:dyDescent="0.25">
      <c r="A244"/>
      <c r="B244" s="255" t="s">
        <v>52</v>
      </c>
      <c r="C244" s="223" t="s">
        <v>752</v>
      </c>
      <c r="D244" s="342" t="s">
        <v>731</v>
      </c>
      <c r="E244" s="186">
        <f>IF(ISERROR(VLOOKUP(B244,'2020 UPA'!$B$5:H480,7, FALSE)),0,VLOOKUP(B244,'2020 UPA'!$B$5:H480,7, FALSE))</f>
        <v>196.4</v>
      </c>
      <c r="F244" s="186">
        <f>IF(ISERROR(VLOOKUP(B244,'2021 UPA'!$B$5:H467,7, FALSE)),0,VLOOKUP(B244,'2021 UPA'!$B$5:H467,7, FALSE))</f>
        <v>171.67</v>
      </c>
      <c r="G244" s="186">
        <f>IF(ISERROR(VLOOKUP(B244,'2022 UPA'!$B$5:H467,7, FALSE)),0,VLOOKUP(B244,'2022 UPA'!$B$5:H467,7, FALSE))</f>
        <v>230.55</v>
      </c>
      <c r="H244" s="186">
        <f>IF(ISERROR(VLOOKUP(B244,'2023 UPA'!$B$5:H467,7, FALSE)),0,VLOOKUP(B244,'2023 UPA'!$B$5:H467,7, FALSE))</f>
        <v>184.85</v>
      </c>
      <c r="I244" s="186">
        <f>IF(ISERROR(VLOOKUP(B244,'2024 UPA'!$B$5:H467,7, FALSE)),0,VLOOKUP(B244,'2024 UPA'!$B$5:H467,7, FALSE))</f>
        <v>205.68</v>
      </c>
      <c r="J244" s="186">
        <f>IF(ISERROR(VLOOKUP(B244,'2025 UPA'!$B$5:H467,7, FALSE)),0,VLOOKUP(B244,'2025 UPA'!$B$5:H467,7, FALSE))</f>
        <v>318.92</v>
      </c>
      <c r="K244" s="601">
        <v>224.29</v>
      </c>
      <c r="L244" s="601">
        <v>318.92</v>
      </c>
    </row>
    <row r="245" spans="1:12" s="218" customFormat="1" x14ac:dyDescent="0.25">
      <c r="A245"/>
      <c r="B245" s="255" t="s">
        <v>373</v>
      </c>
      <c r="C245" s="223" t="s">
        <v>374</v>
      </c>
      <c r="D245" s="342" t="s">
        <v>662</v>
      </c>
      <c r="E245" s="186">
        <f>IF(ISERROR(VLOOKUP(B245,'2020 UPA'!$B$5:H481,7, FALSE)),0,VLOOKUP(B245,'2020 UPA'!$B$5:H481,7, FALSE))</f>
        <v>0</v>
      </c>
      <c r="F245" s="186">
        <f>IF(ISERROR(VLOOKUP(B245,'2021 UPA'!$B$5:H468,7, FALSE)),0,VLOOKUP(B245,'2021 UPA'!$B$5:H468,7, FALSE))</f>
        <v>0</v>
      </c>
      <c r="G245" s="186">
        <f>IF(ISERROR(VLOOKUP(B245,'2022 UPA'!$B$5:H468,7, FALSE)),0,VLOOKUP(B245,'2022 UPA'!$B$5:H468,7, FALSE))</f>
        <v>0</v>
      </c>
      <c r="H245" s="186">
        <f>IF(ISERROR(VLOOKUP(B245,'2023 UPA'!$B$5:H468,7, FALSE)),0,VLOOKUP(B245,'2023 UPA'!$B$5:H468,7, FALSE))</f>
        <v>0</v>
      </c>
      <c r="I245" s="186">
        <f>IF(ISERROR(VLOOKUP(B245,'2024 UPA'!$B$5:H468,7, FALSE)),0,VLOOKUP(B245,'2024 UPA'!$B$5:H468,7, FALSE))</f>
        <v>0</v>
      </c>
      <c r="J245" s="186">
        <f>IF(ISERROR(VLOOKUP(B245,'2025 UPA'!$B$5:H468,7, FALSE)),0,VLOOKUP(B245,'2025 UPA'!$B$5:H468,7, FALSE))</f>
        <v>0</v>
      </c>
      <c r="K245" s="601" t="s">
        <v>1093</v>
      </c>
      <c r="L245" s="601" t="s">
        <v>1093</v>
      </c>
    </row>
    <row r="246" spans="1:12" s="218" customFormat="1" x14ac:dyDescent="0.25">
      <c r="A246"/>
      <c r="B246" s="255" t="s">
        <v>69</v>
      </c>
      <c r="C246" s="223" t="s">
        <v>68</v>
      </c>
      <c r="D246" s="342" t="s">
        <v>662</v>
      </c>
      <c r="E246" s="186">
        <f>IF(ISERROR(VLOOKUP(B246,'2020 UPA'!$B$5:H482,7, FALSE)),0,VLOOKUP(B246,'2020 UPA'!$B$5:H482,7, FALSE))</f>
        <v>104.44</v>
      </c>
      <c r="F246" s="186">
        <f>IF(ISERROR(VLOOKUP(B246,'2021 UPA'!$B$5:H469,7, FALSE)),0,VLOOKUP(B246,'2021 UPA'!$B$5:H469,7, FALSE))</f>
        <v>106.56</v>
      </c>
      <c r="G246" s="186">
        <f>IF(ISERROR(VLOOKUP(B246,'2022 UPA'!$B$5:H469,7, FALSE)),0,VLOOKUP(B246,'2022 UPA'!$B$5:H469,7, FALSE))</f>
        <v>139.53</v>
      </c>
      <c r="H246" s="186">
        <f>IF(ISERROR(VLOOKUP(B246,'2023 UPA'!$B$5:H469,7, FALSE)),0,VLOOKUP(B246,'2023 UPA'!$B$5:H469,7, FALSE))</f>
        <v>132.16999999999999</v>
      </c>
      <c r="I246" s="186">
        <f>IF(ISERROR(VLOOKUP(B246,'2024 UPA'!$B$5:H469,7, FALSE)),0,VLOOKUP(B246,'2024 UPA'!$B$5:H469,7, FALSE))</f>
        <v>133.46</v>
      </c>
      <c r="J246" s="186">
        <f>IF(ISERROR(VLOOKUP(B246,'2025 UPA'!$B$5:H469,7, FALSE)),0,VLOOKUP(B246,'2025 UPA'!$B$5:H469,7, FALSE))</f>
        <v>186.28</v>
      </c>
      <c r="K246" s="601">
        <v>186.28</v>
      </c>
      <c r="L246" s="601">
        <v>186.28</v>
      </c>
    </row>
    <row r="247" spans="1:12" s="218" customFormat="1" x14ac:dyDescent="0.25">
      <c r="A247"/>
      <c r="B247" s="255" t="s">
        <v>753</v>
      </c>
      <c r="C247" s="223" t="s">
        <v>754</v>
      </c>
      <c r="D247" s="342" t="s">
        <v>662</v>
      </c>
      <c r="E247" s="186">
        <f>IF(ISERROR(VLOOKUP(B247,'2020 UPA'!$B$5:H483,7, FALSE)),0,VLOOKUP(B247,'2020 UPA'!$B$5:H483,7, FALSE))</f>
        <v>144.66999999999999</v>
      </c>
      <c r="F247" s="186">
        <f>IF(ISERROR(VLOOKUP(B247,'2021 UPA'!$B$5:H470,7, FALSE)),0,VLOOKUP(B247,'2021 UPA'!$B$5:H470,7, FALSE))</f>
        <v>260.06</v>
      </c>
      <c r="G247" s="186">
        <f>IF(ISERROR(VLOOKUP(B247,'2022 UPA'!$B$5:H470,7, FALSE)),0,VLOOKUP(B247,'2022 UPA'!$B$5:H470,7, FALSE))</f>
        <v>328.46</v>
      </c>
      <c r="H247" s="186">
        <f>IF(ISERROR(VLOOKUP(B247,'2023 UPA'!$B$5:H470,7, FALSE)),0,VLOOKUP(B247,'2023 UPA'!$B$5:H470,7, FALSE))</f>
        <v>517.49</v>
      </c>
      <c r="I247" s="186">
        <f>IF(ISERROR(VLOOKUP(B247,'2024 UPA'!$B$5:H470,7, FALSE)),0,VLOOKUP(B247,'2024 UPA'!$B$5:H470,7, FALSE))</f>
        <v>305</v>
      </c>
      <c r="J247" s="186">
        <f>IF(ISERROR(VLOOKUP(B247,'2025 UPA'!$B$5:H470,7, FALSE)),0,VLOOKUP(B247,'2025 UPA'!$B$5:H470,7, FALSE))</f>
        <v>0</v>
      </c>
      <c r="K247" s="601" t="s">
        <v>1093</v>
      </c>
      <c r="L247" s="601" t="s">
        <v>1093</v>
      </c>
    </row>
    <row r="248" spans="1:12" s="218" customFormat="1" x14ac:dyDescent="0.25">
      <c r="A248"/>
      <c r="B248" s="255" t="s">
        <v>755</v>
      </c>
      <c r="C248" s="223" t="s">
        <v>756</v>
      </c>
      <c r="D248" s="342" t="s">
        <v>605</v>
      </c>
      <c r="E248" s="186">
        <f>IF(ISERROR(VLOOKUP(B248,'2020 UPA'!$B$5:H484,7, FALSE)),0,VLOOKUP(B248,'2020 UPA'!$B$5:H484,7, FALSE))</f>
        <v>3397.26</v>
      </c>
      <c r="F248" s="186">
        <f>IF(ISERROR(VLOOKUP(B248,'2021 UPA'!$B$5:H471,7, FALSE)),0,VLOOKUP(B248,'2021 UPA'!$B$5:H471,7, FALSE))</f>
        <v>4073.75</v>
      </c>
      <c r="G248" s="186">
        <f>IF(ISERROR(VLOOKUP(B248,'2022 UPA'!$B$5:H471,7, FALSE)),0,VLOOKUP(B248,'2022 UPA'!$B$5:H471,7, FALSE))</f>
        <v>4311.5600000000004</v>
      </c>
      <c r="H248" s="186">
        <f>IF(ISERROR(VLOOKUP(B248,'2023 UPA'!$B$5:H471,7, FALSE)),0,VLOOKUP(B248,'2023 UPA'!$B$5:H471,7, FALSE))</f>
        <v>4459.46</v>
      </c>
      <c r="I248" s="186">
        <f>IF(ISERROR(VLOOKUP(B248,'2024 UPA'!$B$5:H471,7, FALSE)),0,VLOOKUP(B248,'2024 UPA'!$B$5:H471,7, FALSE))</f>
        <v>5157.1400000000003</v>
      </c>
      <c r="J248" s="186">
        <f>IF(ISERROR(VLOOKUP(B248,'2025 UPA'!$B$5:H471,7, FALSE)),0,VLOOKUP(B248,'2025 UPA'!$B$5:H471,7, FALSE))</f>
        <v>5854.43</v>
      </c>
      <c r="K248" s="601">
        <v>5854.43</v>
      </c>
      <c r="L248" s="601">
        <v>5854.43</v>
      </c>
    </row>
    <row r="249" spans="1:12" s="218" customFormat="1" x14ac:dyDescent="0.25">
      <c r="A249"/>
      <c r="B249" s="255" t="s">
        <v>757</v>
      </c>
      <c r="C249" s="223" t="s">
        <v>758</v>
      </c>
      <c r="D249" s="342" t="s">
        <v>662</v>
      </c>
      <c r="E249" s="186">
        <f>IF(ISERROR(VLOOKUP(B249,'2020 UPA'!$B$5:H485,7, FALSE)),0,VLOOKUP(B249,'2020 UPA'!$B$5:H485,7, FALSE))</f>
        <v>0</v>
      </c>
      <c r="F249" s="186">
        <f>IF(ISERROR(VLOOKUP(B249,'2021 UPA'!$B$5:H472,7, FALSE)),0,VLOOKUP(B249,'2021 UPA'!$B$5:H472,7, FALSE))</f>
        <v>0</v>
      </c>
      <c r="G249" s="186">
        <f>IF(ISERROR(VLOOKUP(B249,'2022 UPA'!$B$5:H472,7, FALSE)),0,VLOOKUP(B249,'2022 UPA'!$B$5:H472,7, FALSE))</f>
        <v>0</v>
      </c>
      <c r="H249" s="186">
        <f>IF(ISERROR(VLOOKUP(B249,'2023 UPA'!$B$5:H472,7, FALSE)),0,VLOOKUP(B249,'2023 UPA'!$B$5:H472,7, FALSE))</f>
        <v>0</v>
      </c>
      <c r="I249" s="186">
        <f>IF(ISERROR(VLOOKUP(B249,'2024 UPA'!$B$5:H472,7, FALSE)),0,VLOOKUP(B249,'2024 UPA'!$B$5:H472,7, FALSE))</f>
        <v>0</v>
      </c>
      <c r="J249" s="186">
        <f>IF(ISERROR(VLOOKUP(B249,'2025 UPA'!$B$5:H472,7, FALSE)),0,VLOOKUP(B249,'2025 UPA'!$B$5:H472,7, FALSE))</f>
        <v>0</v>
      </c>
      <c r="K249" s="601" t="s">
        <v>1093</v>
      </c>
      <c r="L249" s="601" t="s">
        <v>1093</v>
      </c>
    </row>
    <row r="250" spans="1:12" s="218" customFormat="1" outlineLevel="1" x14ac:dyDescent="0.25">
      <c r="A250"/>
      <c r="B250" s="255" t="s">
        <v>377</v>
      </c>
      <c r="C250" s="223" t="s">
        <v>378</v>
      </c>
      <c r="D250" s="342" t="s">
        <v>662</v>
      </c>
      <c r="E250" s="186">
        <f>IF(ISERROR(VLOOKUP(B250,'2020 UPA'!$B$5:H486,7, FALSE)),0,VLOOKUP(B250,'2020 UPA'!$B$5:H486,7, FALSE))</f>
        <v>66.209999999999994</v>
      </c>
      <c r="F250" s="186">
        <f>IF(ISERROR(VLOOKUP(B250,'2021 UPA'!$B$5:H473,7, FALSE)),0,VLOOKUP(B250,'2021 UPA'!$B$5:H473,7, FALSE))</f>
        <v>82.29</v>
      </c>
      <c r="G250" s="186">
        <f>IF(ISERROR(VLOOKUP(B250,'2022 UPA'!$B$5:H473,7, FALSE)),0,VLOOKUP(B250,'2022 UPA'!$B$5:H473,7, FALSE))</f>
        <v>57.28</v>
      </c>
      <c r="H250" s="186">
        <f>IF(ISERROR(VLOOKUP(B250,'2023 UPA'!$B$5:H473,7, FALSE)),0,VLOOKUP(B250,'2023 UPA'!$B$5:H473,7, FALSE))</f>
        <v>75.95</v>
      </c>
      <c r="I250" s="186">
        <f>IF(ISERROR(VLOOKUP(B250,'2024 UPA'!$B$5:H473,7, FALSE)),0,VLOOKUP(B250,'2024 UPA'!$B$5:H473,7, FALSE))</f>
        <v>86.43</v>
      </c>
      <c r="J250" s="186">
        <f>IF(ISERROR(VLOOKUP(B250,'2025 UPA'!$B$5:H473,7, FALSE)),0,VLOOKUP(B250,'2025 UPA'!$B$5:H473,7, FALSE))</f>
        <v>0</v>
      </c>
      <c r="K250" s="601" t="s">
        <v>1093</v>
      </c>
      <c r="L250" s="601" t="s">
        <v>1093</v>
      </c>
    </row>
    <row r="251" spans="1:12" s="218" customFormat="1" outlineLevel="1" x14ac:dyDescent="0.25">
      <c r="A251"/>
      <c r="B251" s="255" t="s">
        <v>379</v>
      </c>
      <c r="C251" s="223" t="s">
        <v>380</v>
      </c>
      <c r="D251" s="342" t="s">
        <v>731</v>
      </c>
      <c r="E251" s="186">
        <f>IF(ISERROR(VLOOKUP(B251,'2020 UPA'!$B$5:H487,7, FALSE)),0,VLOOKUP(B251,'2020 UPA'!$B$5:H487,7, FALSE))</f>
        <v>0</v>
      </c>
      <c r="F251" s="186">
        <f>IF(ISERROR(VLOOKUP(B251,'2021 UPA'!$B$5:H474,7, FALSE)),0,VLOOKUP(B251,'2021 UPA'!$B$5:H474,7, FALSE))</f>
        <v>93.69</v>
      </c>
      <c r="G251" s="186">
        <f>IF(ISERROR(VLOOKUP(B251,'2022 UPA'!$B$5:H474,7, FALSE)),0,VLOOKUP(B251,'2022 UPA'!$B$5:H474,7, FALSE))</f>
        <v>208.51</v>
      </c>
      <c r="H251" s="186">
        <f>IF(ISERROR(VLOOKUP(B251,'2023 UPA'!$B$5:H474,7, FALSE)),0,VLOOKUP(B251,'2023 UPA'!$B$5:H474,7, FALSE))</f>
        <v>0</v>
      </c>
      <c r="I251" s="186">
        <f>IF(ISERROR(VLOOKUP(B251,'2024 UPA'!$B$5:H474,7, FALSE)),0,VLOOKUP(B251,'2024 UPA'!$B$5:H474,7, FALSE))</f>
        <v>183.73</v>
      </c>
      <c r="J251" s="186">
        <f>IF(ISERROR(VLOOKUP(B251,'2025 UPA'!$B$5:H474,7, FALSE)),0,VLOOKUP(B251,'2025 UPA'!$B$5:H474,7, FALSE))</f>
        <v>0</v>
      </c>
      <c r="K251" s="601" t="s">
        <v>1093</v>
      </c>
      <c r="L251" s="601" t="s">
        <v>1093</v>
      </c>
    </row>
    <row r="252" spans="1:12" s="218" customFormat="1" outlineLevel="1" x14ac:dyDescent="0.25">
      <c r="A252"/>
      <c r="B252" s="255" t="s">
        <v>67</v>
      </c>
      <c r="C252" s="223" t="s">
        <v>66</v>
      </c>
      <c r="D252" s="342" t="s">
        <v>662</v>
      </c>
      <c r="E252" s="186">
        <f>IF(ISERROR(VLOOKUP(B252,'2020 UPA'!$B$5:H488,7, FALSE)),0,VLOOKUP(B252,'2020 UPA'!$B$5:H488,7, FALSE))</f>
        <v>13.53</v>
      </c>
      <c r="F252" s="186">
        <f>IF(ISERROR(VLOOKUP(B252,'2021 UPA'!$B$5:H475,7, FALSE)),0,VLOOKUP(B252,'2021 UPA'!$B$5:H475,7, FALSE))</f>
        <v>12.53</v>
      </c>
      <c r="G252" s="186">
        <f>IF(ISERROR(VLOOKUP(B252,'2022 UPA'!$B$5:H475,7, FALSE)),0,VLOOKUP(B252,'2022 UPA'!$B$5:H475,7, FALSE))</f>
        <v>17.11</v>
      </c>
      <c r="H252" s="186">
        <f>IF(ISERROR(VLOOKUP(B252,'2023 UPA'!$B$5:H475,7, FALSE)),0,VLOOKUP(B252,'2023 UPA'!$B$5:H475,7, FALSE))</f>
        <v>16.98</v>
      </c>
      <c r="I252" s="186">
        <f>IF(ISERROR(VLOOKUP(B252,'2024 UPA'!$B$5:H475,7, FALSE)),0,VLOOKUP(B252,'2024 UPA'!$B$5:H475,7, FALSE))</f>
        <v>24.58</v>
      </c>
      <c r="J252" s="186">
        <f>IF(ISERROR(VLOOKUP(B252,'2025 UPA'!$B$5:H475,7, FALSE)),0,VLOOKUP(B252,'2025 UPA'!$B$5:H475,7, FALSE))</f>
        <v>35.590000000000003</v>
      </c>
      <c r="K252" s="601">
        <v>35.590000000000003</v>
      </c>
      <c r="L252" s="601">
        <v>35.590000000000003</v>
      </c>
    </row>
    <row r="253" spans="1:12" s="218" customFormat="1" outlineLevel="1" x14ac:dyDescent="0.25">
      <c r="A253"/>
      <c r="B253" s="255" t="s">
        <v>70</v>
      </c>
      <c r="C253" s="223" t="s">
        <v>759</v>
      </c>
      <c r="D253" s="342" t="s">
        <v>731</v>
      </c>
      <c r="E253" s="186">
        <f>IF(ISERROR(VLOOKUP(B253,'2020 UPA'!$B$5:H489,7, FALSE)),0,VLOOKUP(B253,'2020 UPA'!$B$5:H489,7, FALSE))</f>
        <v>55.92</v>
      </c>
      <c r="F253" s="186">
        <f>IF(ISERROR(VLOOKUP(B253,'2021 UPA'!$B$5:H476,7, FALSE)),0,VLOOKUP(B253,'2021 UPA'!$B$5:H476,7, FALSE))</f>
        <v>51.14</v>
      </c>
      <c r="G253" s="186">
        <f>IF(ISERROR(VLOOKUP(B253,'2022 UPA'!$B$5:H476,7, FALSE)),0,VLOOKUP(B253,'2022 UPA'!$B$5:H476,7, FALSE))</f>
        <v>54.73</v>
      </c>
      <c r="H253" s="186">
        <f>IF(ISERROR(VLOOKUP(B253,'2023 UPA'!$B$5:H476,7, FALSE)),0,VLOOKUP(B253,'2023 UPA'!$B$5:H476,7, FALSE))</f>
        <v>56.84</v>
      </c>
      <c r="I253" s="186">
        <f>IF(ISERROR(VLOOKUP(B253,'2024 UPA'!$B$5:H476,7, FALSE)),0,VLOOKUP(B253,'2024 UPA'!$B$5:H476,7, FALSE))</f>
        <v>57.29</v>
      </c>
      <c r="J253" s="186">
        <f>IF(ISERROR(VLOOKUP(B253,'2025 UPA'!$B$5:H476,7, FALSE)),0,VLOOKUP(B253,'2025 UPA'!$B$5:H476,7, FALSE))</f>
        <v>76.739999999999995</v>
      </c>
      <c r="K253" s="601">
        <v>100.03</v>
      </c>
      <c r="L253" s="601">
        <v>76.739999999999995</v>
      </c>
    </row>
    <row r="254" spans="1:12" s="218" customFormat="1" outlineLevel="1" x14ac:dyDescent="0.25">
      <c r="A254"/>
      <c r="B254" s="255" t="s">
        <v>72</v>
      </c>
      <c r="C254" s="223" t="s">
        <v>71</v>
      </c>
      <c r="D254" s="342" t="s">
        <v>662</v>
      </c>
      <c r="E254" s="186">
        <f>IF(ISERROR(VLOOKUP(B254,'2020 UPA'!$B$5:H490,7, FALSE)),0,VLOOKUP(B254,'2020 UPA'!$B$5:H490,7, FALSE))</f>
        <v>20.61</v>
      </c>
      <c r="F254" s="186">
        <f>IF(ISERROR(VLOOKUP(B254,'2021 UPA'!$B$5:H477,7, FALSE)),0,VLOOKUP(B254,'2021 UPA'!$B$5:H477,7, FALSE))</f>
        <v>27.68</v>
      </c>
      <c r="G254" s="186">
        <f>IF(ISERROR(VLOOKUP(B254,'2022 UPA'!$B$5:H477,7, FALSE)),0,VLOOKUP(B254,'2022 UPA'!$B$5:H477,7, FALSE))</f>
        <v>26.78</v>
      </c>
      <c r="H254" s="186">
        <f>IF(ISERROR(VLOOKUP(B254,'2023 UPA'!$B$5:H477,7, FALSE)),0,VLOOKUP(B254,'2023 UPA'!$B$5:H477,7, FALSE))</f>
        <v>33.74</v>
      </c>
      <c r="I254" s="186">
        <f>IF(ISERROR(VLOOKUP(B254,'2024 UPA'!$B$5:H477,7, FALSE)),0,VLOOKUP(B254,'2024 UPA'!$B$5:H477,7, FALSE))</f>
        <v>33.119999999999997</v>
      </c>
      <c r="J254" s="186">
        <f>IF(ISERROR(VLOOKUP(B254,'2025 UPA'!$B$5:H477,7, FALSE)),0,VLOOKUP(B254,'2025 UPA'!$B$5:H477,7, FALSE))</f>
        <v>35.25</v>
      </c>
      <c r="K254" s="601">
        <v>44.32</v>
      </c>
      <c r="L254" s="601">
        <v>35.25</v>
      </c>
    </row>
    <row r="255" spans="1:12" s="218" customFormat="1" outlineLevel="1" x14ac:dyDescent="0.25">
      <c r="A255"/>
      <c r="B255" s="255" t="s">
        <v>76</v>
      </c>
      <c r="C255" s="223" t="s">
        <v>75</v>
      </c>
      <c r="D255" s="342" t="s">
        <v>662</v>
      </c>
      <c r="E255" s="186">
        <f>IF(ISERROR(VLOOKUP(B255,'2020 UPA'!$B$5:H491,7, FALSE)),0,VLOOKUP(B255,'2020 UPA'!$B$5:H491,7, FALSE))</f>
        <v>14.93</v>
      </c>
      <c r="F255" s="186">
        <f>IF(ISERROR(VLOOKUP(B255,'2021 UPA'!$B$5:H478,7, FALSE)),0,VLOOKUP(B255,'2021 UPA'!$B$5:H478,7, FALSE))</f>
        <v>27.13</v>
      </c>
      <c r="G255" s="186">
        <f>IF(ISERROR(VLOOKUP(B255,'2022 UPA'!$B$5:H478,7, FALSE)),0,VLOOKUP(B255,'2022 UPA'!$B$5:H478,7, FALSE))</f>
        <v>25.71</v>
      </c>
      <c r="H255" s="186">
        <f>IF(ISERROR(VLOOKUP(B255,'2023 UPA'!$B$5:H478,7, FALSE)),0,VLOOKUP(B255,'2023 UPA'!$B$5:H478,7, FALSE))</f>
        <v>35.909999999999997</v>
      </c>
      <c r="I255" s="186">
        <f>IF(ISERROR(VLOOKUP(B255,'2024 UPA'!$B$5:H478,7, FALSE)),0,VLOOKUP(B255,'2024 UPA'!$B$5:H478,7, FALSE))</f>
        <v>25.74</v>
      </c>
      <c r="J255" s="186">
        <f>IF(ISERROR(VLOOKUP(B255,'2025 UPA'!$B$5:H478,7, FALSE)),0,VLOOKUP(B255,'2025 UPA'!$B$5:H478,7, FALSE))</f>
        <v>37.51</v>
      </c>
      <c r="K255" s="601">
        <v>32.130000000000003</v>
      </c>
      <c r="L255" s="601">
        <v>37.51</v>
      </c>
    </row>
    <row r="256" spans="1:12" s="218" customFormat="1" outlineLevel="1" x14ac:dyDescent="0.25">
      <c r="A256"/>
      <c r="B256" s="255" t="s">
        <v>381</v>
      </c>
      <c r="C256" s="223" t="s">
        <v>382</v>
      </c>
      <c r="D256" s="342" t="s">
        <v>605</v>
      </c>
      <c r="E256" s="186">
        <f>IF(ISERROR(VLOOKUP(B256,'2020 UPA'!$B$5:H492,7, FALSE)),0,VLOOKUP(B256,'2020 UPA'!$B$5:H492,7, FALSE))</f>
        <v>853.17</v>
      </c>
      <c r="F256" s="186">
        <f>IF(ISERROR(VLOOKUP(B256,'2021 UPA'!$B$5:H479,7, FALSE)),0,VLOOKUP(B256,'2021 UPA'!$B$5:H479,7, FALSE))</f>
        <v>1404.46</v>
      </c>
      <c r="G256" s="186">
        <f>IF(ISERROR(VLOOKUP(B256,'2022 UPA'!$B$5:H479,7, FALSE)),0,VLOOKUP(B256,'2022 UPA'!$B$5:H479,7, FALSE))</f>
        <v>1912.4</v>
      </c>
      <c r="H256" s="186">
        <f>IF(ISERROR(VLOOKUP(B256,'2023 UPA'!$B$5:H479,7, FALSE)),0,VLOOKUP(B256,'2023 UPA'!$B$5:H479,7, FALSE))</f>
        <v>1949.13</v>
      </c>
      <c r="I256" s="186">
        <f>IF(ISERROR(VLOOKUP(B256,'2024 UPA'!$B$5:H479,7, FALSE)),0,VLOOKUP(B256,'2024 UPA'!$B$5:H479,7, FALSE))</f>
        <v>2374.33</v>
      </c>
      <c r="J256" s="186">
        <f>IF(ISERROR(VLOOKUP(B256,'2025 UPA'!$B$5:H479,7, FALSE)),0,VLOOKUP(B256,'2025 UPA'!$B$5:H479,7, FALSE))</f>
        <v>2791.12</v>
      </c>
      <c r="K256" s="601">
        <v>2948.15</v>
      </c>
      <c r="L256" s="601">
        <v>2791.12</v>
      </c>
    </row>
    <row r="257" spans="1:12" s="218" customFormat="1" outlineLevel="1" x14ac:dyDescent="0.25">
      <c r="A257"/>
      <c r="B257" s="255" t="s">
        <v>383</v>
      </c>
      <c r="C257" s="223" t="s">
        <v>624</v>
      </c>
      <c r="D257" s="342" t="s">
        <v>605</v>
      </c>
      <c r="E257" s="186">
        <f>IF(ISERROR(VLOOKUP(B257,'2020 UPA'!$B$5:H493,7, FALSE)),0,VLOOKUP(B257,'2020 UPA'!$B$5:H493,7, FALSE))</f>
        <v>1282.03</v>
      </c>
      <c r="F257" s="186">
        <f>IF(ISERROR(VLOOKUP(B257,'2021 UPA'!$B$5:H480,7, FALSE)),0,VLOOKUP(B257,'2021 UPA'!$B$5:H480,7, FALSE))</f>
        <v>895.64</v>
      </c>
      <c r="G257" s="186">
        <f>IF(ISERROR(VLOOKUP(B257,'2022 UPA'!$B$5:H480,7, FALSE)),0,VLOOKUP(B257,'2022 UPA'!$B$5:H480,7, FALSE))</f>
        <v>1751.56</v>
      </c>
      <c r="H257" s="186">
        <f>IF(ISERROR(VLOOKUP(B257,'2023 UPA'!$B$5:H480,7, FALSE)),0,VLOOKUP(B257,'2023 UPA'!$B$5:H480,7, FALSE))</f>
        <v>1147.82</v>
      </c>
      <c r="I257" s="186">
        <f>IF(ISERROR(VLOOKUP(B257,'2024 UPA'!$B$5:H480,7, FALSE)),0,VLOOKUP(B257,'2024 UPA'!$B$5:H480,7, FALSE))</f>
        <v>2917.62</v>
      </c>
      <c r="J257" s="186">
        <f>IF(ISERROR(VLOOKUP(B257,'2025 UPA'!$B$5:H480,7, FALSE)),0,VLOOKUP(B257,'2025 UPA'!$B$5:H480,7, FALSE))</f>
        <v>1593.92</v>
      </c>
      <c r="K257" s="601">
        <v>2076.6799999999998</v>
      </c>
      <c r="L257" s="601">
        <v>1593.92</v>
      </c>
    </row>
    <row r="258" spans="1:12" s="218" customFormat="1" outlineLevel="1" x14ac:dyDescent="0.25">
      <c r="A258"/>
      <c r="B258" s="255" t="s">
        <v>384</v>
      </c>
      <c r="C258" s="223" t="s">
        <v>760</v>
      </c>
      <c r="D258" s="342" t="s">
        <v>605</v>
      </c>
      <c r="E258" s="186">
        <f>IF(ISERROR(VLOOKUP(B258,'2020 UPA'!$B$5:H494,7, FALSE)),0,VLOOKUP(B258,'2020 UPA'!$B$5:H494,7, FALSE))</f>
        <v>2255.16</v>
      </c>
      <c r="F258" s="186">
        <f>IF(ISERROR(VLOOKUP(B258,'2021 UPA'!$B$5:H481,7, FALSE)),0,VLOOKUP(B258,'2021 UPA'!$B$5:H481,7, FALSE))</f>
        <v>2291.56</v>
      </c>
      <c r="G258" s="186">
        <f>IF(ISERROR(VLOOKUP(B258,'2022 UPA'!$B$5:H481,7, FALSE)),0,VLOOKUP(B258,'2022 UPA'!$B$5:H481,7, FALSE))</f>
        <v>3958.97</v>
      </c>
      <c r="H258" s="186">
        <f>IF(ISERROR(VLOOKUP(B258,'2023 UPA'!$B$5:H481,7, FALSE)),0,VLOOKUP(B258,'2023 UPA'!$B$5:H481,7, FALSE))</f>
        <v>4567.1000000000004</v>
      </c>
      <c r="I258" s="186">
        <f>IF(ISERROR(VLOOKUP(B258,'2024 UPA'!$B$5:H481,7, FALSE)),0,VLOOKUP(B258,'2024 UPA'!$B$5:H481,7, FALSE))</f>
        <v>5199.68</v>
      </c>
      <c r="J258" s="186">
        <f>IF(ISERROR(VLOOKUP(B258,'2025 UPA'!$B$5:H481,7, FALSE)),0,VLOOKUP(B258,'2025 UPA'!$B$5:H481,7, FALSE))</f>
        <v>5123.93</v>
      </c>
      <c r="K258" s="601">
        <v>5123.93</v>
      </c>
      <c r="L258" s="601">
        <v>5123.93</v>
      </c>
    </row>
    <row r="259" spans="1:12" s="218" customFormat="1" outlineLevel="1" x14ac:dyDescent="0.25">
      <c r="A259"/>
      <c r="B259" s="255" t="s">
        <v>761</v>
      </c>
      <c r="C259" s="223" t="s">
        <v>762</v>
      </c>
      <c r="D259" s="342" t="s">
        <v>605</v>
      </c>
      <c r="E259" s="186">
        <f>IF(ISERROR(VLOOKUP(B259,'2020 UPA'!$B$5:H495,7, FALSE)),0,VLOOKUP(B259,'2020 UPA'!$B$5:H495,7, FALSE))</f>
        <v>2679.66</v>
      </c>
      <c r="F259" s="186">
        <f>IF(ISERROR(VLOOKUP(B259,'2021 UPA'!$B$5:H482,7, FALSE)),0,VLOOKUP(B259,'2021 UPA'!$B$5:H482,7, FALSE))</f>
        <v>2270.92</v>
      </c>
      <c r="G259" s="186">
        <f>IF(ISERROR(VLOOKUP(B259,'2022 UPA'!$B$5:H482,7, FALSE)),0,VLOOKUP(B259,'2022 UPA'!$B$5:H482,7, FALSE))</f>
        <v>3268.63</v>
      </c>
      <c r="H259" s="186">
        <f>IF(ISERROR(VLOOKUP(B259,'2023 UPA'!$B$5:H482,7, FALSE)),0,VLOOKUP(B259,'2023 UPA'!$B$5:H482,7, FALSE))</f>
        <v>4206.49</v>
      </c>
      <c r="I259" s="186">
        <f>IF(ISERROR(VLOOKUP(B259,'2024 UPA'!$B$5:H482,7, FALSE)),0,VLOOKUP(B259,'2024 UPA'!$B$5:H482,7, FALSE))</f>
        <v>4127.5</v>
      </c>
      <c r="J259" s="186">
        <f>IF(ISERROR(VLOOKUP(B259,'2025 UPA'!$B$5:H482,7, FALSE)),0,VLOOKUP(B259,'2025 UPA'!$B$5:H482,7, FALSE))</f>
        <v>3257.58</v>
      </c>
      <c r="K259" s="601">
        <v>4085.82</v>
      </c>
      <c r="L259" s="601">
        <v>3257.58</v>
      </c>
    </row>
    <row r="260" spans="1:12" s="218" customFormat="1" outlineLevel="1" x14ac:dyDescent="0.25">
      <c r="A260"/>
      <c r="B260" s="255" t="s">
        <v>385</v>
      </c>
      <c r="C260" s="223" t="s">
        <v>386</v>
      </c>
      <c r="D260" s="342" t="s">
        <v>605</v>
      </c>
      <c r="E260" s="186">
        <f>IF(ISERROR(VLOOKUP(B260,'2020 UPA'!$B$5:H496,7, FALSE)),0,VLOOKUP(B260,'2020 UPA'!$B$5:H496,7, FALSE))</f>
        <v>3784.3</v>
      </c>
      <c r="F260" s="186">
        <f>IF(ISERROR(VLOOKUP(B260,'2021 UPA'!$B$5:H483,7, FALSE)),0,VLOOKUP(B260,'2021 UPA'!$B$5:H483,7, FALSE))</f>
        <v>3817.58</v>
      </c>
      <c r="G260" s="186">
        <f>IF(ISERROR(VLOOKUP(B260,'2022 UPA'!$B$5:H483,7, FALSE)),0,VLOOKUP(B260,'2022 UPA'!$B$5:H483,7, FALSE))</f>
        <v>4973.78</v>
      </c>
      <c r="H260" s="186">
        <f>IF(ISERROR(VLOOKUP(B260,'2023 UPA'!$B$5:H483,7, FALSE)),0,VLOOKUP(B260,'2023 UPA'!$B$5:H483,7, FALSE))</f>
        <v>5897.34</v>
      </c>
      <c r="I260" s="186">
        <f>IF(ISERROR(VLOOKUP(B260,'2024 UPA'!$B$5:H483,7, FALSE)),0,VLOOKUP(B260,'2024 UPA'!$B$5:H483,7, FALSE))</f>
        <v>9350.57</v>
      </c>
      <c r="J260" s="186">
        <f>IF(ISERROR(VLOOKUP(B260,'2025 UPA'!$B$5:H483,7, FALSE)),0,VLOOKUP(B260,'2025 UPA'!$B$5:H483,7, FALSE))</f>
        <v>5474.13</v>
      </c>
      <c r="K260" s="601">
        <v>5449.29</v>
      </c>
      <c r="L260" s="601">
        <v>5474.13</v>
      </c>
    </row>
    <row r="261" spans="1:12" s="218" customFormat="1" outlineLevel="1" x14ac:dyDescent="0.25">
      <c r="A261"/>
      <c r="B261" s="255" t="s">
        <v>78</v>
      </c>
      <c r="C261" s="223" t="s">
        <v>77</v>
      </c>
      <c r="D261" s="342" t="s">
        <v>763</v>
      </c>
      <c r="E261" s="186">
        <f>IF(ISERROR(VLOOKUP(B261,'2020 UPA'!$B$5:H497,7, FALSE)),0,VLOOKUP(B261,'2020 UPA'!$B$5:H497,7, FALSE))</f>
        <v>2342.67</v>
      </c>
      <c r="F261" s="186">
        <f>IF(ISERROR(VLOOKUP(B261,'2021 UPA'!$B$5:H484,7, FALSE)),0,VLOOKUP(B261,'2021 UPA'!$B$5:H484,7, FALSE))</f>
        <v>579.45000000000005</v>
      </c>
      <c r="G261" s="186">
        <f>IF(ISERROR(VLOOKUP(B261,'2022 UPA'!$B$5:H484,7, FALSE)),0,VLOOKUP(B261,'2022 UPA'!$B$5:H484,7, FALSE))</f>
        <v>1680.06</v>
      </c>
      <c r="H261" s="186">
        <f>IF(ISERROR(VLOOKUP(B261,'2023 UPA'!$B$5:H484,7, FALSE)),0,VLOOKUP(B261,'2023 UPA'!$B$5:H484,7, FALSE))</f>
        <v>2095.81</v>
      </c>
      <c r="I261" s="186">
        <f>IF(ISERROR(VLOOKUP(B261,'2024 UPA'!$B$5:H484,7, FALSE)),0,VLOOKUP(B261,'2024 UPA'!$B$5:H484,7, FALSE))</f>
        <v>3617.54</v>
      </c>
      <c r="J261" s="186">
        <f>IF(ISERROR(VLOOKUP(B261,'2025 UPA'!$B$5:H484,7, FALSE)),0,VLOOKUP(B261,'2025 UPA'!$B$5:H484,7, FALSE))</f>
        <v>3734.18</v>
      </c>
      <c r="K261" s="601" t="s">
        <v>1093</v>
      </c>
      <c r="L261" s="601">
        <v>3734.18</v>
      </c>
    </row>
    <row r="262" spans="1:12" s="218" customFormat="1" outlineLevel="1" x14ac:dyDescent="0.25">
      <c r="A262"/>
      <c r="B262" s="255" t="s">
        <v>387</v>
      </c>
      <c r="C262" s="223" t="s">
        <v>388</v>
      </c>
      <c r="D262" s="342" t="s">
        <v>605</v>
      </c>
      <c r="E262" s="186">
        <f>IF(ISERROR(VLOOKUP(B262,'2020 UPA'!$B$5:H498,7, FALSE)),0,VLOOKUP(B262,'2020 UPA'!$B$5:H498,7, FALSE))</f>
        <v>11797.59</v>
      </c>
      <c r="F262" s="186">
        <f>IF(ISERROR(VLOOKUP(B262,'2021 UPA'!$B$5:H485,7, FALSE)),0,VLOOKUP(B262,'2021 UPA'!$B$5:H485,7, FALSE))</f>
        <v>12952.34</v>
      </c>
      <c r="G262" s="186">
        <f>IF(ISERROR(VLOOKUP(B262,'2022 UPA'!$B$5:H485,7, FALSE)),0,VLOOKUP(B262,'2022 UPA'!$B$5:H485,7, FALSE))</f>
        <v>14040</v>
      </c>
      <c r="H262" s="186">
        <f>IF(ISERROR(VLOOKUP(B262,'2023 UPA'!$B$5:H485,7, FALSE)),0,VLOOKUP(B262,'2023 UPA'!$B$5:H485,7, FALSE))</f>
        <v>17586.830000000002</v>
      </c>
      <c r="I262" s="186">
        <f>IF(ISERROR(VLOOKUP(B262,'2024 UPA'!$B$5:H485,7, FALSE)),0,VLOOKUP(B262,'2024 UPA'!$B$5:H485,7, FALSE))</f>
        <v>17143.599999999999</v>
      </c>
      <c r="J262" s="186">
        <f>IF(ISERROR(VLOOKUP(B262,'2025 UPA'!$B$5:H485,7, FALSE)),0,VLOOKUP(B262,'2025 UPA'!$B$5:H485,7, FALSE))</f>
        <v>15425.5</v>
      </c>
      <c r="K262" s="601">
        <v>17454.189999999999</v>
      </c>
      <c r="L262" s="601">
        <v>15425.5</v>
      </c>
    </row>
    <row r="263" spans="1:12" s="218" customFormat="1" outlineLevel="1" x14ac:dyDescent="0.25">
      <c r="A263"/>
      <c r="B263" s="255" t="s">
        <v>810</v>
      </c>
      <c r="C263" s="223" t="s">
        <v>811</v>
      </c>
      <c r="D263" s="342" t="s">
        <v>724</v>
      </c>
      <c r="E263" s="186">
        <f>IF(ISERROR(VLOOKUP(B263,'2020 UPA'!$B$5:H499,7, FALSE)),0,VLOOKUP(B263,'2020 UPA'!$B$5:H499,7, FALSE))</f>
        <v>1681.74</v>
      </c>
      <c r="F263" s="186">
        <f>IF(ISERROR(VLOOKUP(B263,'2021 UPA'!$B$5:H486,7, FALSE)),0,VLOOKUP(B263,'2021 UPA'!$B$5:H486,7, FALSE))</f>
        <v>1591.6</v>
      </c>
      <c r="G263" s="186">
        <f>IF(ISERROR(VLOOKUP(B263,'2022 UPA'!$B$5:H486,7, FALSE)),0,VLOOKUP(B263,'2022 UPA'!$B$5:H486,7, FALSE))</f>
        <v>1331.54</v>
      </c>
      <c r="H263" s="186">
        <f>IF(ISERROR(VLOOKUP(B263,'2023 UPA'!$B$5:H486,7, FALSE)),0,VLOOKUP(B263,'2023 UPA'!$B$5:H486,7, FALSE))</f>
        <v>2100.09</v>
      </c>
      <c r="I263" s="186">
        <f>IF(ISERROR(VLOOKUP(B263,'2024 UPA'!$B$5:H486,7, FALSE)),0,VLOOKUP(B263,'2024 UPA'!$B$5:H486,7, FALSE))</f>
        <v>1866.67</v>
      </c>
      <c r="J263" s="186">
        <f>IF(ISERROR(VLOOKUP(B263,'2025 UPA'!$B$5:H486,7, FALSE)),0,VLOOKUP(B263,'2025 UPA'!$B$5:H486,7, FALSE))</f>
        <v>0</v>
      </c>
      <c r="K263" s="601" t="s">
        <v>1093</v>
      </c>
      <c r="L263" s="601" t="s">
        <v>1093</v>
      </c>
    </row>
    <row r="264" spans="1:12" s="218" customFormat="1" outlineLevel="1" x14ac:dyDescent="0.25">
      <c r="A264"/>
      <c r="B264" s="255" t="s">
        <v>389</v>
      </c>
      <c r="C264" s="223" t="s">
        <v>812</v>
      </c>
      <c r="D264" s="342" t="s">
        <v>657</v>
      </c>
      <c r="E264" s="186">
        <f>IF(ISERROR(VLOOKUP(B264,'2020 UPA'!$B$5:H500,7, FALSE)),0,VLOOKUP(B264,'2020 UPA'!$B$5:H500,7, FALSE))</f>
        <v>34.07</v>
      </c>
      <c r="F264" s="186">
        <f>IF(ISERROR(VLOOKUP(B264,'2021 UPA'!$B$5:H487,7, FALSE)),0,VLOOKUP(B264,'2021 UPA'!$B$5:H487,7, FALSE))</f>
        <v>74.790000000000006</v>
      </c>
      <c r="G264" s="186">
        <f>IF(ISERROR(VLOOKUP(B264,'2022 UPA'!$B$5:H487,7, FALSE)),0,VLOOKUP(B264,'2022 UPA'!$B$5:H487,7, FALSE))</f>
        <v>67.599999999999994</v>
      </c>
      <c r="H264" s="186">
        <f>IF(ISERROR(VLOOKUP(B264,'2023 UPA'!$B$5:H487,7, FALSE)),0,VLOOKUP(B264,'2023 UPA'!$B$5:H487,7, FALSE))</f>
        <v>49.31</v>
      </c>
      <c r="I264" s="186">
        <f>IF(ISERROR(VLOOKUP(B264,'2024 UPA'!$B$5:H487,7, FALSE)),0,VLOOKUP(B264,'2024 UPA'!$B$5:H487,7, FALSE))</f>
        <v>63.83</v>
      </c>
      <c r="J264" s="186">
        <f>IF(ISERROR(VLOOKUP(B264,'2025 UPA'!$B$5:H487,7, FALSE)),0,VLOOKUP(B264,'2025 UPA'!$B$5:H487,7, FALSE))</f>
        <v>66.84</v>
      </c>
      <c r="K264" s="601">
        <v>82</v>
      </c>
      <c r="L264" s="601">
        <v>66.84</v>
      </c>
    </row>
    <row r="265" spans="1:12" s="218" customFormat="1" outlineLevel="1" x14ac:dyDescent="0.25">
      <c r="A265"/>
      <c r="B265" s="255" t="s">
        <v>390</v>
      </c>
      <c r="C265" s="223" t="s">
        <v>813</v>
      </c>
      <c r="D265" s="342" t="s">
        <v>662</v>
      </c>
      <c r="E265" s="186">
        <f>IF(ISERROR(VLOOKUP(B265,'2020 UPA'!$B$5:H501,7, FALSE)),0,VLOOKUP(B265,'2020 UPA'!$B$5:H501,7, FALSE))</f>
        <v>51.84</v>
      </c>
      <c r="F265" s="186">
        <f>IF(ISERROR(VLOOKUP(B265,'2021 UPA'!$B$5:H488,7, FALSE)),0,VLOOKUP(B265,'2021 UPA'!$B$5:H488,7, FALSE))</f>
        <v>62.44</v>
      </c>
      <c r="G265" s="186">
        <f>IF(ISERROR(VLOOKUP(B265,'2022 UPA'!$B$5:H488,7, FALSE)),0,VLOOKUP(B265,'2022 UPA'!$B$5:H488,7, FALSE))</f>
        <v>65.31</v>
      </c>
      <c r="H265" s="186">
        <f>IF(ISERROR(VLOOKUP(B265,'2023 UPA'!$B$5:H488,7, FALSE)),0,VLOOKUP(B265,'2023 UPA'!$B$5:H488,7, FALSE))</f>
        <v>21.76</v>
      </c>
      <c r="I265" s="186">
        <f>IF(ISERROR(VLOOKUP(B265,'2024 UPA'!$B$5:H488,7, FALSE)),0,VLOOKUP(B265,'2024 UPA'!$B$5:H488,7, FALSE))</f>
        <v>32.270000000000003</v>
      </c>
      <c r="J265" s="186">
        <f>IF(ISERROR(VLOOKUP(B265,'2025 UPA'!$B$5:H488,7, FALSE)),0,VLOOKUP(B265,'2025 UPA'!$B$5:H488,7, FALSE))</f>
        <v>24.93</v>
      </c>
      <c r="K265" s="601">
        <v>24.93</v>
      </c>
      <c r="L265" s="601">
        <v>24.93</v>
      </c>
    </row>
    <row r="266" spans="1:12" s="218" customFormat="1" outlineLevel="1" x14ac:dyDescent="0.25">
      <c r="A266"/>
      <c r="B266" s="255" t="s">
        <v>391</v>
      </c>
      <c r="C266" s="223" t="s">
        <v>814</v>
      </c>
      <c r="D266" s="342" t="s">
        <v>658</v>
      </c>
      <c r="E266" s="186">
        <f>IF(ISERROR(VLOOKUP(B266,'2020 UPA'!$B$5:H502,7, FALSE)),0,VLOOKUP(B266,'2020 UPA'!$B$5:H502,7, FALSE))</f>
        <v>149.82</v>
      </c>
      <c r="F266" s="186">
        <f>IF(ISERROR(VLOOKUP(B266,'2021 UPA'!$B$5:H489,7, FALSE)),0,VLOOKUP(B266,'2021 UPA'!$B$5:H489,7, FALSE))</f>
        <v>44.46</v>
      </c>
      <c r="G266" s="186">
        <f>IF(ISERROR(VLOOKUP(B266,'2022 UPA'!$B$5:H489,7, FALSE)),0,VLOOKUP(B266,'2022 UPA'!$B$5:H489,7, FALSE))</f>
        <v>39.74</v>
      </c>
      <c r="H266" s="186">
        <f>IF(ISERROR(VLOOKUP(B266,'2023 UPA'!$B$5:H489,7, FALSE)),0,VLOOKUP(B266,'2023 UPA'!$B$5:H489,7, FALSE))</f>
        <v>114.79</v>
      </c>
      <c r="I266" s="186">
        <f>IF(ISERROR(VLOOKUP(B266,'2024 UPA'!$B$5:H489,7, FALSE)),0,VLOOKUP(B266,'2024 UPA'!$B$5:H489,7, FALSE))</f>
        <v>39.53</v>
      </c>
      <c r="J266" s="186">
        <f>IF(ISERROR(VLOOKUP(B266,'2025 UPA'!$B$5:H489,7, FALSE)),0,VLOOKUP(B266,'2025 UPA'!$B$5:H489,7, FALSE))</f>
        <v>43.24</v>
      </c>
      <c r="K266" s="601">
        <v>24.37</v>
      </c>
      <c r="L266" s="601">
        <v>43.24</v>
      </c>
    </row>
    <row r="267" spans="1:12" s="218" customFormat="1" outlineLevel="1" x14ac:dyDescent="0.25">
      <c r="A267"/>
      <c r="B267" s="255" t="s">
        <v>815</v>
      </c>
      <c r="C267" s="223" t="s">
        <v>816</v>
      </c>
      <c r="D267" s="342" t="s">
        <v>605</v>
      </c>
      <c r="E267" s="186">
        <f>IF(ISERROR(VLOOKUP(B267,'2020 UPA'!$B$5:H503,7, FALSE)),0,VLOOKUP(B267,'2020 UPA'!$B$5:H503,7, FALSE))</f>
        <v>0</v>
      </c>
      <c r="F267" s="186">
        <f>IF(ISERROR(VLOOKUP(B267,'2021 UPA'!$B$5:H490,7, FALSE)),0,VLOOKUP(B267,'2021 UPA'!$B$5:H490,7, FALSE))</f>
        <v>0</v>
      </c>
      <c r="G267" s="186">
        <f>IF(ISERROR(VLOOKUP(B267,'2022 UPA'!$B$5:H490,7, FALSE)),0,VLOOKUP(B267,'2022 UPA'!$B$5:H490,7, FALSE))</f>
        <v>0</v>
      </c>
      <c r="H267" s="186">
        <f>IF(ISERROR(VLOOKUP(B267,'2023 UPA'!$B$5:H490,7, FALSE)),0,VLOOKUP(B267,'2023 UPA'!$B$5:H490,7, FALSE))</f>
        <v>0</v>
      </c>
      <c r="I267" s="186">
        <f>IF(ISERROR(VLOOKUP(B267,'2024 UPA'!$B$5:H490,7, FALSE)),0,VLOOKUP(B267,'2024 UPA'!$B$5:H490,7, FALSE))</f>
        <v>0</v>
      </c>
      <c r="J267" s="186">
        <f>IF(ISERROR(VLOOKUP(B267,'2025 UPA'!$B$5:H490,7, FALSE)),0,VLOOKUP(B267,'2025 UPA'!$B$5:H490,7, FALSE))</f>
        <v>0</v>
      </c>
      <c r="K267" s="601" t="s">
        <v>1093</v>
      </c>
      <c r="L267" s="601" t="s">
        <v>1093</v>
      </c>
    </row>
    <row r="268" spans="1:12" s="218" customFormat="1" outlineLevel="1" x14ac:dyDescent="0.25">
      <c r="A268"/>
      <c r="B268" s="255" t="s">
        <v>392</v>
      </c>
      <c r="C268" s="223" t="s">
        <v>817</v>
      </c>
      <c r="D268" s="342" t="s">
        <v>605</v>
      </c>
      <c r="E268" s="186">
        <f>IF(ISERROR(VLOOKUP(B268,'2020 UPA'!$B$5:H504,7, FALSE)),0,VLOOKUP(B268,'2020 UPA'!$B$5:H504,7, FALSE))</f>
        <v>9412.2199999999993</v>
      </c>
      <c r="F268" s="186">
        <f>IF(ISERROR(VLOOKUP(B268,'2021 UPA'!$B$5:H491,7, FALSE)),0,VLOOKUP(B268,'2021 UPA'!$B$5:H491,7, FALSE))</f>
        <v>0</v>
      </c>
      <c r="G268" s="186">
        <f>IF(ISERROR(VLOOKUP(B268,'2022 UPA'!$B$5:H491,7, FALSE)),0,VLOOKUP(B268,'2022 UPA'!$B$5:H491,7, FALSE))</f>
        <v>0</v>
      </c>
      <c r="H268" s="186">
        <f>IF(ISERROR(VLOOKUP(B268,'2023 UPA'!$B$5:H491,7, FALSE)),0,VLOOKUP(B268,'2023 UPA'!$B$5:H491,7, FALSE))</f>
        <v>0</v>
      </c>
      <c r="I268" s="186">
        <f>IF(ISERROR(VLOOKUP(B268,'2024 UPA'!$B$5:H491,7, FALSE)),0,VLOOKUP(B268,'2024 UPA'!$B$5:H491,7, FALSE))</f>
        <v>0</v>
      </c>
      <c r="J268" s="186">
        <f>IF(ISERROR(VLOOKUP(B268,'2025 UPA'!$B$5:H491,7, FALSE)),0,VLOOKUP(B268,'2025 UPA'!$B$5:H491,7, FALSE))</f>
        <v>0</v>
      </c>
      <c r="K268" s="601" t="s">
        <v>1093</v>
      </c>
      <c r="L268" s="601" t="s">
        <v>1093</v>
      </c>
    </row>
    <row r="269" spans="1:12" s="218" customFormat="1" outlineLevel="1" x14ac:dyDescent="0.25">
      <c r="A269"/>
      <c r="B269" s="255" t="s">
        <v>393</v>
      </c>
      <c r="C269" s="223" t="s">
        <v>818</v>
      </c>
      <c r="D269" s="342" t="s">
        <v>662</v>
      </c>
      <c r="E269" s="186">
        <f>IF(ISERROR(VLOOKUP(B269,'2020 UPA'!$B$5:H505,7, FALSE)),0,VLOOKUP(B269,'2020 UPA'!$B$5:H505,7, FALSE))</f>
        <v>34.479999999999997</v>
      </c>
      <c r="F269" s="186">
        <f>IF(ISERROR(VLOOKUP(B269,'2021 UPA'!$B$5:H492,7, FALSE)),0,VLOOKUP(B269,'2021 UPA'!$B$5:H492,7, FALSE))</f>
        <v>39.25</v>
      </c>
      <c r="G269" s="186">
        <f>IF(ISERROR(VLOOKUP(B269,'2022 UPA'!$B$5:H492,7, FALSE)),0,VLOOKUP(B269,'2022 UPA'!$B$5:H492,7, FALSE))</f>
        <v>39.28</v>
      </c>
      <c r="H269" s="186">
        <f>IF(ISERROR(VLOOKUP(B269,'2023 UPA'!$B$5:H492,7, FALSE)),0,VLOOKUP(B269,'2023 UPA'!$B$5:H492,7, FALSE))</f>
        <v>86.82</v>
      </c>
      <c r="I269" s="186">
        <f>IF(ISERROR(VLOOKUP(B269,'2024 UPA'!$B$5:H492,7, FALSE)),0,VLOOKUP(B269,'2024 UPA'!$B$5:H492,7, FALSE))</f>
        <v>0</v>
      </c>
      <c r="J269" s="186">
        <f>IF(ISERROR(VLOOKUP(B269,'2025 UPA'!$B$5:H492,7, FALSE)),0,VLOOKUP(B269,'2025 UPA'!$B$5:H492,7, FALSE))</f>
        <v>0</v>
      </c>
      <c r="K269" s="601" t="s">
        <v>1093</v>
      </c>
      <c r="L269" s="601" t="s">
        <v>1093</v>
      </c>
    </row>
    <row r="270" spans="1:12" s="218" customFormat="1" outlineLevel="1" x14ac:dyDescent="0.25">
      <c r="A270"/>
      <c r="B270" s="255" t="s">
        <v>394</v>
      </c>
      <c r="C270" s="223" t="s">
        <v>819</v>
      </c>
      <c r="D270" s="342" t="s">
        <v>662</v>
      </c>
      <c r="E270" s="186">
        <f>IF(ISERROR(VLOOKUP(B270,'2020 UPA'!$B$5:H506,7, FALSE)),0,VLOOKUP(B270,'2020 UPA'!$B$5:H506,7, FALSE))</f>
        <v>375.67</v>
      </c>
      <c r="F270" s="186">
        <f>IF(ISERROR(VLOOKUP(B270,'2021 UPA'!$B$5:H493,7, FALSE)),0,VLOOKUP(B270,'2021 UPA'!$B$5:H493,7, FALSE))</f>
        <v>105</v>
      </c>
      <c r="G270" s="186">
        <f>IF(ISERROR(VLOOKUP(B270,'2022 UPA'!$B$5:H493,7, FALSE)),0,VLOOKUP(B270,'2022 UPA'!$B$5:H493,7, FALSE))</f>
        <v>505.04</v>
      </c>
      <c r="H270" s="186">
        <f>IF(ISERROR(VLOOKUP(B270,'2023 UPA'!$B$5:H493,7, FALSE)),0,VLOOKUP(B270,'2023 UPA'!$B$5:H493,7, FALSE))</f>
        <v>325.39999999999998</v>
      </c>
      <c r="I270" s="186">
        <f>IF(ISERROR(VLOOKUP(B270,'2024 UPA'!$B$5:H493,7, FALSE)),0,VLOOKUP(B270,'2024 UPA'!$B$5:H493,7, FALSE))</f>
        <v>0</v>
      </c>
      <c r="J270" s="186">
        <f>IF(ISERROR(VLOOKUP(B270,'2025 UPA'!$B$5:H493,7, FALSE)),0,VLOOKUP(B270,'2025 UPA'!$B$5:H493,7, FALSE))</f>
        <v>0</v>
      </c>
      <c r="K270" s="601" t="s">
        <v>1093</v>
      </c>
      <c r="L270" s="601" t="s">
        <v>1093</v>
      </c>
    </row>
    <row r="271" spans="1:12" s="218" customFormat="1" outlineLevel="1" x14ac:dyDescent="0.25">
      <c r="A271"/>
      <c r="B271" s="255" t="s">
        <v>395</v>
      </c>
      <c r="C271" s="223" t="s">
        <v>820</v>
      </c>
      <c r="D271" s="342" t="s">
        <v>662</v>
      </c>
      <c r="E271" s="186">
        <f>IF(ISERROR(VLOOKUP(B271,'2020 UPA'!$B$5:H507,7, FALSE)),0,VLOOKUP(B271,'2020 UPA'!$B$5:H507,7, FALSE))</f>
        <v>0</v>
      </c>
      <c r="F271" s="186">
        <f>IF(ISERROR(VLOOKUP(B271,'2021 UPA'!$B$5:H494,7, FALSE)),0,VLOOKUP(B271,'2021 UPA'!$B$5:H494,7, FALSE))</f>
        <v>324.70999999999998</v>
      </c>
      <c r="G271" s="186">
        <f>IF(ISERROR(VLOOKUP(B271,'2022 UPA'!$B$5:H494,7, FALSE)),0,VLOOKUP(B271,'2022 UPA'!$B$5:H494,7, FALSE))</f>
        <v>402.91</v>
      </c>
      <c r="H271" s="186">
        <f>IF(ISERROR(VLOOKUP(B271,'2023 UPA'!$B$5:H494,7, FALSE)),0,VLOOKUP(B271,'2023 UPA'!$B$5:H494,7, FALSE))</f>
        <v>422.96</v>
      </c>
      <c r="I271" s="186">
        <f>IF(ISERROR(VLOOKUP(B271,'2024 UPA'!$B$5:H494,7, FALSE)),0,VLOOKUP(B271,'2024 UPA'!$B$5:H494,7, FALSE))</f>
        <v>346.21</v>
      </c>
      <c r="J271" s="186">
        <f>IF(ISERROR(VLOOKUP(B271,'2025 UPA'!$B$5:H494,7, FALSE)),0,VLOOKUP(B271,'2025 UPA'!$B$5:H494,7, FALSE))</f>
        <v>0</v>
      </c>
      <c r="K271" s="601" t="s">
        <v>1093</v>
      </c>
      <c r="L271" s="601" t="s">
        <v>1093</v>
      </c>
    </row>
    <row r="272" spans="1:12" s="218" customFormat="1" outlineLevel="1" x14ac:dyDescent="0.25">
      <c r="A272"/>
      <c r="B272" s="255" t="s">
        <v>396</v>
      </c>
      <c r="C272" s="223" t="s">
        <v>821</v>
      </c>
      <c r="D272" s="342" t="s">
        <v>662</v>
      </c>
      <c r="E272" s="186">
        <f>IF(ISERROR(VLOOKUP(B272,'2020 UPA'!$B$5:H508,7, FALSE)),0,VLOOKUP(B272,'2020 UPA'!$B$5:H508,7, FALSE))</f>
        <v>0</v>
      </c>
      <c r="F272" s="186">
        <f>IF(ISERROR(VLOOKUP(B272,'2021 UPA'!$B$5:H495,7, FALSE)),0,VLOOKUP(B272,'2021 UPA'!$B$5:H495,7, FALSE))</f>
        <v>333.33</v>
      </c>
      <c r="G272" s="186">
        <f>IF(ISERROR(VLOOKUP(B272,'2022 UPA'!$B$5:H495,7, FALSE)),0,VLOOKUP(B272,'2022 UPA'!$B$5:H495,7, FALSE))</f>
        <v>476.67</v>
      </c>
      <c r="H272" s="186">
        <f>IF(ISERROR(VLOOKUP(B272,'2023 UPA'!$B$5:H495,7, FALSE)),0,VLOOKUP(B272,'2023 UPA'!$B$5:H495,7, FALSE))</f>
        <v>402</v>
      </c>
      <c r="I272" s="186">
        <f>IF(ISERROR(VLOOKUP(B272,'2024 UPA'!$B$5:H495,7, FALSE)),0,VLOOKUP(B272,'2024 UPA'!$B$5:H495,7, FALSE))</f>
        <v>0</v>
      </c>
      <c r="J272" s="186">
        <f>IF(ISERROR(VLOOKUP(B272,'2025 UPA'!$B$5:H495,7, FALSE)),0,VLOOKUP(B272,'2025 UPA'!$B$5:H495,7, FALSE))</f>
        <v>0</v>
      </c>
      <c r="K272" s="601" t="s">
        <v>1093</v>
      </c>
      <c r="L272" s="601" t="s">
        <v>1093</v>
      </c>
    </row>
    <row r="273" spans="1:12" s="218" customFormat="1" outlineLevel="1" x14ac:dyDescent="0.25">
      <c r="A273"/>
      <c r="B273" s="255" t="s">
        <v>397</v>
      </c>
      <c r="C273" s="223" t="s">
        <v>822</v>
      </c>
      <c r="D273" s="342" t="s">
        <v>662</v>
      </c>
      <c r="E273" s="186">
        <f>IF(ISERROR(VLOOKUP(B273,'2020 UPA'!$B$5:H509,7, FALSE)),0,VLOOKUP(B273,'2020 UPA'!$B$5:H509,7, FALSE))</f>
        <v>195.94</v>
      </c>
      <c r="F273" s="186">
        <f>IF(ISERROR(VLOOKUP(B273,'2021 UPA'!$B$5:H496,7, FALSE)),0,VLOOKUP(B273,'2021 UPA'!$B$5:H496,7, FALSE))</f>
        <v>59.67</v>
      </c>
      <c r="G273" s="186">
        <f>IF(ISERROR(VLOOKUP(B273,'2022 UPA'!$B$5:H496,7, FALSE)),0,VLOOKUP(B273,'2022 UPA'!$B$5:H496,7, FALSE))</f>
        <v>384.16</v>
      </c>
      <c r="H273" s="186">
        <f>IF(ISERROR(VLOOKUP(B273,'2023 UPA'!$B$5:H496,7, FALSE)),0,VLOOKUP(B273,'2023 UPA'!$B$5:H496,7, FALSE))</f>
        <v>79.540000000000006</v>
      </c>
      <c r="I273" s="186">
        <f>IF(ISERROR(VLOOKUP(B273,'2024 UPA'!$B$5:H496,7, FALSE)),0,VLOOKUP(B273,'2024 UPA'!$B$5:H496,7, FALSE))</f>
        <v>0</v>
      </c>
      <c r="J273" s="186">
        <f>IF(ISERROR(VLOOKUP(B273,'2025 UPA'!$B$5:H496,7, FALSE)),0,VLOOKUP(B273,'2025 UPA'!$B$5:H496,7, FALSE))</f>
        <v>176.13</v>
      </c>
      <c r="K273" s="601">
        <v>211.47</v>
      </c>
      <c r="L273" s="601">
        <v>176.13</v>
      </c>
    </row>
    <row r="274" spans="1:12" s="218" customFormat="1" outlineLevel="1" x14ac:dyDescent="0.25">
      <c r="A274"/>
      <c r="B274" s="255" t="s">
        <v>398</v>
      </c>
      <c r="C274" s="223" t="s">
        <v>823</v>
      </c>
      <c r="D274" s="342" t="s">
        <v>662</v>
      </c>
      <c r="E274" s="186">
        <f>IF(ISERROR(VLOOKUP(B274,'2020 UPA'!$B$5:H510,7, FALSE)),0,VLOOKUP(B274,'2020 UPA'!$B$5:H510,7, FALSE))</f>
        <v>153.84</v>
      </c>
      <c r="F274" s="186">
        <f>IF(ISERROR(VLOOKUP(B274,'2021 UPA'!$B$5:H497,7, FALSE)),0,VLOOKUP(B274,'2021 UPA'!$B$5:H497,7, FALSE))</f>
        <v>96.76</v>
      </c>
      <c r="G274" s="186">
        <f>IF(ISERROR(VLOOKUP(B274,'2022 UPA'!$B$5:H497,7, FALSE)),0,VLOOKUP(B274,'2022 UPA'!$B$5:H497,7, FALSE))</f>
        <v>167.56</v>
      </c>
      <c r="H274" s="186">
        <f>IF(ISERROR(VLOOKUP(B274,'2023 UPA'!$B$5:H497,7, FALSE)),0,VLOOKUP(B274,'2023 UPA'!$B$5:H497,7, FALSE))</f>
        <v>159.61000000000001</v>
      </c>
      <c r="I274" s="186">
        <f>IF(ISERROR(VLOOKUP(B274,'2024 UPA'!$B$5:H497,7, FALSE)),0,VLOOKUP(B274,'2024 UPA'!$B$5:H497,7, FALSE))</f>
        <v>156.15</v>
      </c>
      <c r="J274" s="186">
        <f>IF(ISERROR(VLOOKUP(B274,'2025 UPA'!$B$5:H497,7, FALSE)),0,VLOOKUP(B274,'2025 UPA'!$B$5:H497,7, FALSE))</f>
        <v>242.86</v>
      </c>
      <c r="K274" s="601">
        <v>257.57</v>
      </c>
      <c r="L274" s="601">
        <v>242.86</v>
      </c>
    </row>
    <row r="275" spans="1:12" s="218" customFormat="1" outlineLevel="1" x14ac:dyDescent="0.25">
      <c r="A275"/>
      <c r="B275" s="255" t="s">
        <v>824</v>
      </c>
      <c r="C275" s="223" t="s">
        <v>825</v>
      </c>
      <c r="D275" s="342" t="s">
        <v>662</v>
      </c>
      <c r="E275" s="186">
        <f>IF(ISERROR(VLOOKUP(B275,'2020 UPA'!$B$5:H511,7, FALSE)),0,VLOOKUP(B275,'2020 UPA'!$B$5:H511,7, FALSE))</f>
        <v>0</v>
      </c>
      <c r="F275" s="186">
        <f>IF(ISERROR(VLOOKUP(B275,'2021 UPA'!$B$5:H498,7, FALSE)),0,VLOOKUP(B275,'2021 UPA'!$B$5:H498,7, FALSE))</f>
        <v>0</v>
      </c>
      <c r="G275" s="186">
        <f>IF(ISERROR(VLOOKUP(B275,'2022 UPA'!$B$5:H498,7, FALSE)),0,VLOOKUP(B275,'2022 UPA'!$B$5:H498,7, FALSE))</f>
        <v>0</v>
      </c>
      <c r="H275" s="186">
        <f>IF(ISERROR(VLOOKUP(B275,'2023 UPA'!$B$5:H498,7, FALSE)),0,VLOOKUP(B275,'2023 UPA'!$B$5:H498,7, FALSE))</f>
        <v>0</v>
      </c>
      <c r="I275" s="186">
        <f>IF(ISERROR(VLOOKUP(B275,'2024 UPA'!$B$5:H498,7, FALSE)),0,VLOOKUP(B275,'2024 UPA'!$B$5:H498,7, FALSE))</f>
        <v>0</v>
      </c>
      <c r="J275" s="186">
        <f>IF(ISERROR(VLOOKUP(B275,'2025 UPA'!$B$5:H498,7, FALSE)),0,VLOOKUP(B275,'2025 UPA'!$B$5:H498,7, FALSE))</f>
        <v>0</v>
      </c>
      <c r="K275" s="601" t="s">
        <v>1093</v>
      </c>
      <c r="L275" s="601" t="s">
        <v>1093</v>
      </c>
    </row>
    <row r="276" spans="1:12" s="218" customFormat="1" outlineLevel="1" x14ac:dyDescent="0.25">
      <c r="A276"/>
      <c r="B276" s="255" t="s">
        <v>399</v>
      </c>
      <c r="C276" s="223" t="s">
        <v>826</v>
      </c>
      <c r="D276" s="342" t="s">
        <v>658</v>
      </c>
      <c r="E276" s="186">
        <f>IF(ISERROR(VLOOKUP(B276,'2020 UPA'!$B$5:H512,7, FALSE)),0,VLOOKUP(B276,'2020 UPA'!$B$5:H512,7, FALSE))</f>
        <v>78.5</v>
      </c>
      <c r="F276" s="186">
        <f>IF(ISERROR(VLOOKUP(B276,'2021 UPA'!$B$5:H499,7, FALSE)),0,VLOOKUP(B276,'2021 UPA'!$B$5:H499,7, FALSE))</f>
        <v>176.67</v>
      </c>
      <c r="G276" s="186">
        <f>IF(ISERROR(VLOOKUP(B276,'2022 UPA'!$B$5:H499,7, FALSE)),0,VLOOKUP(B276,'2022 UPA'!$B$5:H499,7, FALSE))</f>
        <v>69.73</v>
      </c>
      <c r="H276" s="186">
        <f>IF(ISERROR(VLOOKUP(B276,'2023 UPA'!$B$5:H499,7, FALSE)),0,VLOOKUP(B276,'2023 UPA'!$B$5:H499,7, FALSE))</f>
        <v>183.66</v>
      </c>
      <c r="I276" s="186">
        <f>IF(ISERROR(VLOOKUP(B276,'2024 UPA'!$B$5:H499,7, FALSE)),0,VLOOKUP(B276,'2024 UPA'!$B$5:H499,7, FALSE))</f>
        <v>0</v>
      </c>
      <c r="J276" s="186">
        <f>IF(ISERROR(VLOOKUP(B276,'2025 UPA'!$B$5:H499,7, FALSE)),0,VLOOKUP(B276,'2025 UPA'!$B$5:H499,7, FALSE))</f>
        <v>0</v>
      </c>
      <c r="K276" s="601" t="s">
        <v>1093</v>
      </c>
      <c r="L276" s="601" t="s">
        <v>1093</v>
      </c>
    </row>
    <row r="277" spans="1:12" s="218" customFormat="1" outlineLevel="1" x14ac:dyDescent="0.25">
      <c r="A277"/>
      <c r="B277" s="255" t="s">
        <v>400</v>
      </c>
      <c r="C277" s="223" t="s">
        <v>401</v>
      </c>
      <c r="D277" s="342" t="s">
        <v>658</v>
      </c>
      <c r="E277" s="186">
        <f>IF(ISERROR(VLOOKUP(B277,'2020 UPA'!$B$5:H513,7, FALSE)),0,VLOOKUP(B277,'2020 UPA'!$B$5:H513,7, FALSE))</f>
        <v>234.33</v>
      </c>
      <c r="F277" s="186">
        <f>IF(ISERROR(VLOOKUP(B277,'2021 UPA'!$B$5:H500,7, FALSE)),0,VLOOKUP(B277,'2021 UPA'!$B$5:H500,7, FALSE))</f>
        <v>173.33</v>
      </c>
      <c r="G277" s="186">
        <f>IF(ISERROR(VLOOKUP(B277,'2022 UPA'!$B$5:H500,7, FALSE)),0,VLOOKUP(B277,'2022 UPA'!$B$5:H500,7, FALSE))</f>
        <v>151.52000000000001</v>
      </c>
      <c r="H277" s="186">
        <f>IF(ISERROR(VLOOKUP(B277,'2023 UPA'!$B$5:H500,7, FALSE)),0,VLOOKUP(B277,'2023 UPA'!$B$5:H500,7, FALSE))</f>
        <v>134.88</v>
      </c>
      <c r="I277" s="186">
        <f>IF(ISERROR(VLOOKUP(B277,'2024 UPA'!$B$5:H500,7, FALSE)),0,VLOOKUP(B277,'2024 UPA'!$B$5:H500,7, FALSE))</f>
        <v>177.8</v>
      </c>
      <c r="J277" s="186">
        <f>IF(ISERROR(VLOOKUP(B277,'2025 UPA'!$B$5:H500,7, FALSE)),0,VLOOKUP(B277,'2025 UPA'!$B$5:H500,7, FALSE))</f>
        <v>152.27000000000001</v>
      </c>
      <c r="K277" s="601" t="s">
        <v>1093</v>
      </c>
      <c r="L277" s="601">
        <v>152.27000000000001</v>
      </c>
    </row>
    <row r="278" spans="1:12" s="218" customFormat="1" outlineLevel="1" x14ac:dyDescent="0.25">
      <c r="A278"/>
      <c r="B278" s="255" t="s">
        <v>404</v>
      </c>
      <c r="C278" s="223" t="s">
        <v>405</v>
      </c>
      <c r="D278" s="342" t="s">
        <v>662</v>
      </c>
      <c r="E278" s="186">
        <f>IF(ISERROR(VLOOKUP(B278,'2020 UPA'!$B$5:H514,7, FALSE)),0,VLOOKUP(B278,'2020 UPA'!$B$5:H514,7, FALSE))</f>
        <v>391.67</v>
      </c>
      <c r="F278" s="186">
        <f>IF(ISERROR(VLOOKUP(B278,'2021 UPA'!$B$5:H501,7, FALSE)),0,VLOOKUP(B278,'2021 UPA'!$B$5:H501,7, FALSE))</f>
        <v>0</v>
      </c>
      <c r="G278" s="186">
        <f>IF(ISERROR(VLOOKUP(B278,'2022 UPA'!$B$5:H501,7, FALSE)),0,VLOOKUP(B278,'2022 UPA'!$B$5:H501,7, FALSE))</f>
        <v>395.28</v>
      </c>
      <c r="H278" s="186">
        <f>IF(ISERROR(VLOOKUP(B278,'2023 UPA'!$B$5:H501,7, FALSE)),0,VLOOKUP(B278,'2023 UPA'!$B$5:H501,7, FALSE))</f>
        <v>1122</v>
      </c>
      <c r="I278" s="186">
        <f>IF(ISERROR(VLOOKUP(B278,'2024 UPA'!$B$5:H501,7, FALSE)),0,VLOOKUP(B278,'2024 UPA'!$B$5:H501,7, FALSE))</f>
        <v>672.05</v>
      </c>
      <c r="J278" s="186">
        <f>IF(ISERROR(VLOOKUP(B278,'2025 UPA'!$B$5:H501,7, FALSE)),0,VLOOKUP(B278,'2025 UPA'!$B$5:H501,7, FALSE))</f>
        <v>0</v>
      </c>
      <c r="K278" s="601" t="s">
        <v>1093</v>
      </c>
      <c r="L278" s="601" t="s">
        <v>1093</v>
      </c>
    </row>
    <row r="279" spans="1:12" s="218" customFormat="1" outlineLevel="1" x14ac:dyDescent="0.25">
      <c r="A279"/>
      <c r="B279" s="255" t="s">
        <v>406</v>
      </c>
      <c r="C279" s="223" t="s">
        <v>407</v>
      </c>
      <c r="D279" s="342" t="s">
        <v>658</v>
      </c>
      <c r="E279" s="186">
        <f>IF(ISERROR(VLOOKUP(B279,'2020 UPA'!$B$5:H515,7, FALSE)),0,VLOOKUP(B279,'2020 UPA'!$B$5:H515,7, FALSE))</f>
        <v>91.25</v>
      </c>
      <c r="F279" s="186">
        <f>IF(ISERROR(VLOOKUP(B279,'2021 UPA'!$B$5:H502,7, FALSE)),0,VLOOKUP(B279,'2021 UPA'!$B$5:H502,7, FALSE))</f>
        <v>65.61</v>
      </c>
      <c r="G279" s="186">
        <f>IF(ISERROR(VLOOKUP(B279,'2022 UPA'!$B$5:H502,7, FALSE)),0,VLOOKUP(B279,'2022 UPA'!$B$5:H502,7, FALSE))</f>
        <v>190</v>
      </c>
      <c r="H279" s="186">
        <f>IF(ISERROR(VLOOKUP(B279,'2023 UPA'!$B$5:H502,7, FALSE)),0,VLOOKUP(B279,'2023 UPA'!$B$5:H502,7, FALSE))</f>
        <v>63.67</v>
      </c>
      <c r="I279" s="186">
        <f>IF(ISERROR(VLOOKUP(B279,'2024 UPA'!$B$5:H502,7, FALSE)),0,VLOOKUP(B279,'2024 UPA'!$B$5:H502,7, FALSE))</f>
        <v>114.73</v>
      </c>
      <c r="J279" s="186">
        <f>IF(ISERROR(VLOOKUP(B279,'2025 UPA'!$B$5:H502,7, FALSE)),0,VLOOKUP(B279,'2025 UPA'!$B$5:H502,7, FALSE))</f>
        <v>169.63</v>
      </c>
      <c r="K279" s="601">
        <v>165.92</v>
      </c>
      <c r="L279" s="601">
        <v>169.63</v>
      </c>
    </row>
    <row r="280" spans="1:12" s="218" customFormat="1" outlineLevel="1" x14ac:dyDescent="0.25">
      <c r="A280"/>
      <c r="B280" s="255" t="s">
        <v>412</v>
      </c>
      <c r="C280" s="223" t="s">
        <v>413</v>
      </c>
      <c r="D280" s="342" t="s">
        <v>658</v>
      </c>
      <c r="E280" s="186">
        <f>IF(ISERROR(VLOOKUP(B280,'2020 UPA'!$B$5:H516,7, FALSE)),0,VLOOKUP(B280,'2020 UPA'!$B$5:H516,7, FALSE))</f>
        <v>176.59</v>
      </c>
      <c r="F280" s="186">
        <f>IF(ISERROR(VLOOKUP(B280,'2021 UPA'!$B$5:H503,7, FALSE)),0,VLOOKUP(B280,'2021 UPA'!$B$5:H503,7, FALSE))</f>
        <v>0</v>
      </c>
      <c r="G280" s="186">
        <f>IF(ISERROR(VLOOKUP(B280,'2022 UPA'!$B$5:H503,7, FALSE)),0,VLOOKUP(B280,'2022 UPA'!$B$5:H503,7, FALSE))</f>
        <v>84.5</v>
      </c>
      <c r="H280" s="186">
        <f>IF(ISERROR(VLOOKUP(B280,'2023 UPA'!$B$5:H503,7, FALSE)),0,VLOOKUP(B280,'2023 UPA'!$B$5:H503,7, FALSE))</f>
        <v>0</v>
      </c>
      <c r="I280" s="186">
        <f>IF(ISERROR(VLOOKUP(B280,'2024 UPA'!$B$5:H503,7, FALSE)),0,VLOOKUP(B280,'2024 UPA'!$B$5:H503,7, FALSE))</f>
        <v>112.5</v>
      </c>
      <c r="J280" s="186">
        <f>IF(ISERROR(VLOOKUP(B280,'2025 UPA'!$B$5:H503,7, FALSE)),0,VLOOKUP(B280,'2025 UPA'!$B$5:H503,7, FALSE))</f>
        <v>255.41</v>
      </c>
      <c r="K280" s="601">
        <v>255.41</v>
      </c>
      <c r="L280" s="601">
        <v>255.41</v>
      </c>
    </row>
    <row r="281" spans="1:12" s="218" customFormat="1" outlineLevel="1" x14ac:dyDescent="0.25">
      <c r="A281"/>
      <c r="B281" s="255" t="s">
        <v>764</v>
      </c>
      <c r="C281" s="223" t="s">
        <v>765</v>
      </c>
      <c r="D281" s="342" t="s">
        <v>658</v>
      </c>
      <c r="E281" s="186">
        <f>IF(ISERROR(VLOOKUP(B281,'2020 UPA'!$B$5:H517,7, FALSE)),0,VLOOKUP(B281,'2020 UPA'!$B$5:H517,7, FALSE))</f>
        <v>0</v>
      </c>
      <c r="F281" s="186">
        <f>IF(ISERROR(VLOOKUP(B281,'2021 UPA'!$B$5:H504,7, FALSE)),0,VLOOKUP(B281,'2021 UPA'!$B$5:H504,7, FALSE))</f>
        <v>19.77</v>
      </c>
      <c r="G281" s="186">
        <f>IF(ISERROR(VLOOKUP(B281,'2022 UPA'!$B$5:H504,7, FALSE)),0,VLOOKUP(B281,'2022 UPA'!$B$5:H504,7, FALSE))</f>
        <v>0</v>
      </c>
      <c r="H281" s="186">
        <f>IF(ISERROR(VLOOKUP(B281,'2023 UPA'!$B$5:H504,7, FALSE)),0,VLOOKUP(B281,'2023 UPA'!$B$5:H504,7, FALSE))</f>
        <v>0</v>
      </c>
      <c r="I281" s="186">
        <f>IF(ISERROR(VLOOKUP(B281,'2024 UPA'!$B$5:H504,7, FALSE)),0,VLOOKUP(B281,'2024 UPA'!$B$5:H504,7, FALSE))</f>
        <v>0</v>
      </c>
      <c r="J281" s="186">
        <f>IF(ISERROR(VLOOKUP(B281,'2025 UPA'!$B$5:H504,7, FALSE)),0,VLOOKUP(B281,'2025 UPA'!$B$5:H504,7, FALSE))</f>
        <v>0</v>
      </c>
      <c r="K281" s="601" t="s">
        <v>1093</v>
      </c>
      <c r="L281" s="601" t="s">
        <v>1093</v>
      </c>
    </row>
    <row r="282" spans="1:12" s="218" customFormat="1" outlineLevel="1" x14ac:dyDescent="0.25">
      <c r="A282"/>
      <c r="B282" s="255" t="s">
        <v>827</v>
      </c>
      <c r="C282" s="223" t="s">
        <v>828</v>
      </c>
      <c r="D282" s="342" t="s">
        <v>658</v>
      </c>
      <c r="E282" s="186">
        <f>IF(ISERROR(VLOOKUP(B282,'2020 UPA'!$B$5:H518,7, FALSE)),0,VLOOKUP(B282,'2020 UPA'!$B$5:H518,7, FALSE))</f>
        <v>0</v>
      </c>
      <c r="F282" s="186">
        <f>IF(ISERROR(VLOOKUP(B282,'2021 UPA'!$B$5:H505,7, FALSE)),0,VLOOKUP(B282,'2021 UPA'!$B$5:H505,7, FALSE))</f>
        <v>0</v>
      </c>
      <c r="G282" s="186">
        <f>IF(ISERROR(VLOOKUP(B282,'2022 UPA'!$B$5:H505,7, FALSE)),0,VLOOKUP(B282,'2022 UPA'!$B$5:H505,7, FALSE))</f>
        <v>0</v>
      </c>
      <c r="H282" s="186">
        <f>IF(ISERROR(VLOOKUP(B282,'2023 UPA'!$B$5:H505,7, FALSE)),0,VLOOKUP(B282,'2023 UPA'!$B$5:H505,7, FALSE))</f>
        <v>16.71</v>
      </c>
      <c r="I282" s="186">
        <f>IF(ISERROR(VLOOKUP(B282,'2024 UPA'!$B$5:H505,7, FALSE)),0,VLOOKUP(B282,'2024 UPA'!$B$5:H505,7, FALSE))</f>
        <v>0</v>
      </c>
      <c r="J282" s="186">
        <f>IF(ISERROR(VLOOKUP(B282,'2025 UPA'!$B$5:H505,7, FALSE)),0,VLOOKUP(B282,'2025 UPA'!$B$5:H505,7, FALSE))</f>
        <v>0</v>
      </c>
      <c r="K282" s="601" t="s">
        <v>1093</v>
      </c>
      <c r="L282" s="601" t="s">
        <v>1093</v>
      </c>
    </row>
    <row r="283" spans="1:12" ht="15.75" thickBot="1" x14ac:dyDescent="0.3">
      <c r="B283" s="256" t="s">
        <v>29</v>
      </c>
      <c r="C283" s="257" t="s">
        <v>829</v>
      </c>
      <c r="D283" s="343" t="s">
        <v>662</v>
      </c>
      <c r="E283" s="186">
        <f>IF(ISERROR(VLOOKUP(B283,'2020 UPA'!$B$5:H519,7, FALSE)),0,VLOOKUP(B283,'2020 UPA'!$B$5:H519,7, FALSE))</f>
        <v>10.14</v>
      </c>
      <c r="F283" s="186">
        <f>IF(ISERROR(VLOOKUP(B283,'2021 UPA'!$B$5:H506,7, FALSE)),0,VLOOKUP(B283,'2021 UPA'!$B$5:H506,7, FALSE))</f>
        <v>8.51</v>
      </c>
      <c r="G283" s="186">
        <f>IF(ISERROR(VLOOKUP(B283,'2022 UPA'!$B$5:H506,7, FALSE)),0,VLOOKUP(B283,'2022 UPA'!$B$5:H506,7, FALSE))</f>
        <v>9.74</v>
      </c>
      <c r="H283" s="186">
        <f>IF(ISERROR(VLOOKUP(B283,'2023 UPA'!$B$5:H506,7, FALSE)),0,VLOOKUP(B283,'2023 UPA'!$B$5:H506,7, FALSE))</f>
        <v>10.25</v>
      </c>
      <c r="I283" s="186">
        <f>IF(ISERROR(VLOOKUP(B283,'2024 UPA'!$B$5:H506,7, FALSE)),0,VLOOKUP(B283,'2024 UPA'!$B$5:H506,7, FALSE))</f>
        <v>10.4</v>
      </c>
      <c r="J283" s="186">
        <f>IF(ISERROR(VLOOKUP(B283,'2025 UPA'!$B$5:H506,7, FALSE)),0,VLOOKUP(B283,'2025 UPA'!$B$5:H506,7, FALSE))</f>
        <v>17.28</v>
      </c>
      <c r="K283" s="601">
        <v>15.42</v>
      </c>
      <c r="L283" s="601">
        <v>17.28</v>
      </c>
    </row>
  </sheetData>
  <mergeCells count="5">
    <mergeCell ref="D4:D5"/>
    <mergeCell ref="B4:B5"/>
    <mergeCell ref="C4:C5"/>
    <mergeCell ref="K4:L4"/>
    <mergeCell ref="E4:I4"/>
  </mergeCells>
  <conditionalFormatting sqref="B6:B134 B223:B276 B186:B197">
    <cfRule type="containsText" dxfId="47" priority="1" operator="containsText" text="Q99">
      <formula>NOT(ISERROR(SEARCH("Q99",B6)))</formula>
    </cfRule>
    <cfRule type="cellIs" dxfId="46" priority="2" operator="equal">
      <formula>"G235"</formula>
    </cfRule>
    <cfRule type="cellIs" dxfId="45" priority="3" operator="equal">
      <formula>"G225"</formula>
    </cfRule>
  </conditionalFormatting>
  <conditionalFormatting sqref="B206:B222">
    <cfRule type="containsText" dxfId="44" priority="52" operator="containsText" text="Q99">
      <formula>NOT(ISERROR(SEARCH("Q99",B206)))</formula>
    </cfRule>
    <cfRule type="cellIs" dxfId="43" priority="53" operator="equal">
      <formula>"G235"</formula>
    </cfRule>
    <cfRule type="cellIs" dxfId="42" priority="54" operator="equal">
      <formula>"G225"</formula>
    </cfRule>
  </conditionalFormatting>
  <conditionalFormatting sqref="B199:B203">
    <cfRule type="containsText" dxfId="41" priority="49" operator="containsText" text="Q99">
      <formula>NOT(ISERROR(SEARCH("Q99",B199)))</formula>
    </cfRule>
    <cfRule type="cellIs" dxfId="40" priority="50" operator="equal">
      <formula>"G235"</formula>
    </cfRule>
    <cfRule type="cellIs" dxfId="39" priority="51" operator="equal">
      <formula>"G225"</formula>
    </cfRule>
  </conditionalFormatting>
  <conditionalFormatting sqref="B199:B203">
    <cfRule type="containsText" dxfId="38" priority="46" operator="containsText" text="Q99">
      <formula>NOT(ISERROR(SEARCH("Q99",B199)))</formula>
    </cfRule>
    <cfRule type="cellIs" dxfId="37" priority="47" operator="equal">
      <formula>"G235"</formula>
    </cfRule>
    <cfRule type="cellIs" dxfId="36" priority="48" operator="equal">
      <formula>"G225"</formula>
    </cfRule>
  </conditionalFormatting>
  <conditionalFormatting sqref="B198">
    <cfRule type="containsText" dxfId="35" priority="43" operator="containsText" text="Q99">
      <formula>NOT(ISERROR(SEARCH("Q99",B198)))</formula>
    </cfRule>
    <cfRule type="cellIs" dxfId="34" priority="44" operator="equal">
      <formula>"G235"</formula>
    </cfRule>
    <cfRule type="cellIs" dxfId="33" priority="45" operator="equal">
      <formula>"G225"</formula>
    </cfRule>
  </conditionalFormatting>
  <conditionalFormatting sqref="B198">
    <cfRule type="containsText" dxfId="32" priority="40" operator="containsText" text="Q99">
      <formula>NOT(ISERROR(SEARCH("Q99",B198)))</formula>
    </cfRule>
    <cfRule type="cellIs" dxfId="31" priority="41" operator="equal">
      <formula>"G235"</formula>
    </cfRule>
    <cfRule type="cellIs" dxfId="30" priority="42" operator="equal">
      <formula>"G225"</formula>
    </cfRule>
  </conditionalFormatting>
  <conditionalFormatting sqref="B219:B222">
    <cfRule type="containsText" dxfId="29" priority="37" operator="containsText" text="Q99">
      <formula>NOT(ISERROR(SEARCH("Q99",B219)))</formula>
    </cfRule>
    <cfRule type="cellIs" dxfId="28" priority="38" operator="equal">
      <formula>"G235"</formula>
    </cfRule>
    <cfRule type="cellIs" dxfId="27" priority="39" operator="equal">
      <formula>"G225"</formula>
    </cfRule>
  </conditionalFormatting>
  <conditionalFormatting sqref="B204">
    <cfRule type="containsText" dxfId="26" priority="31" operator="containsText" text="Q99">
      <formula>NOT(ISERROR(SEARCH("Q99",B204)))</formula>
    </cfRule>
    <cfRule type="cellIs" dxfId="25" priority="32" operator="equal">
      <formula>"G235"</formula>
    </cfRule>
    <cfRule type="cellIs" dxfId="24" priority="33" operator="equal">
      <formula>"G225"</formula>
    </cfRule>
  </conditionalFormatting>
  <conditionalFormatting sqref="B205">
    <cfRule type="containsText" dxfId="23" priority="34" operator="containsText" text="Q99">
      <formula>NOT(ISERROR(SEARCH("Q99",B205)))</formula>
    </cfRule>
    <cfRule type="cellIs" dxfId="22" priority="35" operator="equal">
      <formula>"G235"</formula>
    </cfRule>
    <cfRule type="cellIs" dxfId="21" priority="36" operator="equal">
      <formula>"G225"</formula>
    </cfRule>
  </conditionalFormatting>
  <conditionalFormatting sqref="B278:B282">
    <cfRule type="containsText" dxfId="20" priority="22" operator="containsText" text="Q99">
      <formula>NOT(ISERROR(SEARCH("Q99",B278)))</formula>
    </cfRule>
    <cfRule type="cellIs" dxfId="19" priority="23" operator="equal">
      <formula>"G235"</formula>
    </cfRule>
    <cfRule type="cellIs" dxfId="18" priority="24" operator="equal">
      <formula>"G225"</formula>
    </cfRule>
  </conditionalFormatting>
  <conditionalFormatting sqref="B278:B282">
    <cfRule type="containsText" dxfId="17" priority="19" operator="containsText" text="Q99">
      <formula>NOT(ISERROR(SEARCH("Q99",B278)))</formula>
    </cfRule>
    <cfRule type="cellIs" dxfId="16" priority="20" operator="equal">
      <formula>"G235"</formula>
    </cfRule>
    <cfRule type="cellIs" dxfId="15" priority="21" operator="equal">
      <formula>"G225"</formula>
    </cfRule>
  </conditionalFormatting>
  <conditionalFormatting sqref="B283">
    <cfRule type="containsText" dxfId="14" priority="16" operator="containsText" text="Q99">
      <formula>NOT(ISERROR(SEARCH("Q99",B283)))</formula>
    </cfRule>
    <cfRule type="cellIs" dxfId="13" priority="17" operator="equal">
      <formula>"G235"</formula>
    </cfRule>
    <cfRule type="cellIs" dxfId="12" priority="18" operator="equal">
      <formula>"G225"</formula>
    </cfRule>
  </conditionalFormatting>
  <conditionalFormatting sqref="B283">
    <cfRule type="containsText" dxfId="11" priority="13" operator="containsText" text="Q99">
      <formula>NOT(ISERROR(SEARCH("Q99",B283)))</formula>
    </cfRule>
    <cfRule type="cellIs" dxfId="10" priority="14" operator="equal">
      <formula>"G235"</formula>
    </cfRule>
    <cfRule type="cellIs" dxfId="9" priority="15" operator="equal">
      <formula>"G225"</formula>
    </cfRule>
  </conditionalFormatting>
  <conditionalFormatting sqref="B277">
    <cfRule type="containsText" dxfId="8" priority="10" operator="containsText" text="Q99">
      <formula>NOT(ISERROR(SEARCH("Q99",B277)))</formula>
    </cfRule>
    <cfRule type="cellIs" dxfId="7" priority="11" operator="equal">
      <formula>"G235"</formula>
    </cfRule>
    <cfRule type="cellIs" dxfId="6" priority="12" operator="equal">
      <formula>"G225"</formula>
    </cfRule>
  </conditionalFormatting>
  <conditionalFormatting sqref="B277">
    <cfRule type="containsText" dxfId="5" priority="7" operator="containsText" text="Q99">
      <formula>NOT(ISERROR(SEARCH("Q99",B277)))</formula>
    </cfRule>
    <cfRule type="cellIs" dxfId="4" priority="8" operator="equal">
      <formula>"G235"</formula>
    </cfRule>
    <cfRule type="cellIs" dxfId="3" priority="9" operator="equal">
      <formula>"G225"</formula>
    </cfRule>
  </conditionalFormatting>
  <conditionalFormatting sqref="B276">
    <cfRule type="containsText" dxfId="2" priority="4" operator="containsText" text="Q99">
      <formula>NOT(ISERROR(SEARCH("Q99",B276)))</formula>
    </cfRule>
    <cfRule type="cellIs" dxfId="1" priority="5" operator="equal">
      <formula>"G235"</formula>
    </cfRule>
    <cfRule type="cellIs" dxfId="0" priority="6" operator="equal">
      <formula>"G225"</formula>
    </cfRule>
  </conditionalFormatting>
  <conditionalFormatting sqref="F2:J2">
    <cfRule type="iconSet" priority="56">
      <iconSet iconSet="5ArrowsGray">
        <cfvo type="percent" val="0"/>
        <cfvo type="percent" val="20"/>
        <cfvo type="percent" val="40"/>
        <cfvo type="percent" val="60"/>
        <cfvo type="percent" val="80"/>
      </iconSet>
    </cfRule>
  </conditionalFormatting>
  <pageMargins left="0.7" right="0.7" top="0.75" bottom="0.75" header="0.3" footer="0.3"/>
  <pageSetup paperSize="17" scale="26" orientation="portrait" r:id="rId1"/>
  <headerFooter>
    <oddHeader>&amp;C&amp;A</oddHeader>
    <oddFooter>&amp;L&amp;1#&amp;"Calibri"&amp;11&amp;K000000Classification: Public</oddFooter>
  </headerFooter>
  <rowBreaks count="1" manualBreakCount="1">
    <brk id="212" min="1"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I47"/>
  <sheetViews>
    <sheetView workbookViewId="0">
      <selection activeCell="E11" sqref="E11"/>
    </sheetView>
  </sheetViews>
  <sheetFormatPr defaultRowHeight="15" x14ac:dyDescent="0.25"/>
  <cols>
    <col min="1" max="1" width="1.7109375" customWidth="1"/>
    <col min="2" max="2" width="2.7109375" customWidth="1"/>
    <col min="3" max="3" width="23.85546875" customWidth="1"/>
    <col min="4" max="5" width="6.28515625" customWidth="1"/>
    <col min="6" max="6" width="5.42578125" style="483" customWidth="1"/>
    <col min="7" max="7" width="2.7109375" customWidth="1"/>
    <col min="8" max="8" width="5.28515625" customWidth="1"/>
    <col min="9" max="9" width="2.7109375" customWidth="1"/>
    <col min="10" max="10" width="6.28515625" customWidth="1"/>
    <col min="11" max="11" width="2.7109375" customWidth="1"/>
    <col min="12" max="12" width="5.7109375" customWidth="1"/>
    <col min="13" max="13" width="2.7109375" customWidth="1"/>
    <col min="14" max="14" width="5.28515625" customWidth="1"/>
    <col min="15" max="15" width="2.7109375" customWidth="1"/>
    <col min="16" max="16" width="5.28515625" customWidth="1"/>
    <col min="17" max="17" width="2.7109375" customWidth="1"/>
    <col min="18" max="18" width="5.28515625" customWidth="1"/>
    <col min="19" max="19" width="2.7109375" customWidth="1"/>
    <col min="20" max="20" width="6.28515625" customWidth="1"/>
    <col min="21" max="21" width="2.7109375" customWidth="1"/>
    <col min="22" max="22" width="6.42578125" customWidth="1"/>
    <col min="23" max="23" width="2.7109375" customWidth="1"/>
    <col min="24" max="24" width="5.28515625" customWidth="1"/>
    <col min="25" max="25" width="2.7109375" customWidth="1"/>
    <col min="26" max="26" width="6.28515625" customWidth="1"/>
    <col min="27" max="27" width="2.7109375" customWidth="1"/>
    <col min="28" max="28" width="6.5703125" style="12" customWidth="1"/>
    <col min="29" max="29" width="2.7109375" customWidth="1"/>
    <col min="30" max="30" width="5.28515625" customWidth="1"/>
    <col min="31" max="31" width="2.7109375" customWidth="1"/>
    <col min="32" max="32" width="6.28515625" customWidth="1"/>
    <col min="33" max="33" width="10.85546875" style="12" customWidth="1"/>
    <col min="34" max="34" width="6.28515625" style="12" customWidth="1"/>
    <col min="35" max="35" width="5.42578125" style="494" customWidth="1"/>
  </cols>
  <sheetData>
    <row r="1" spans="2:35" x14ac:dyDescent="0.25">
      <c r="C1" s="10" t="s">
        <v>427</v>
      </c>
      <c r="D1" s="10"/>
      <c r="E1" s="10"/>
      <c r="F1" s="258"/>
      <c r="G1" s="11"/>
      <c r="H1" s="12"/>
      <c r="I1" s="11"/>
      <c r="J1" s="12"/>
      <c r="K1" s="11"/>
      <c r="L1" s="12"/>
      <c r="M1" s="11"/>
      <c r="N1" s="12"/>
      <c r="O1" s="11"/>
      <c r="P1" s="12"/>
      <c r="Q1" s="11"/>
      <c r="R1" s="12"/>
      <c r="S1" s="11"/>
      <c r="T1" s="12"/>
      <c r="U1" s="11"/>
      <c r="V1" s="12"/>
      <c r="W1" s="11"/>
      <c r="X1" s="12"/>
      <c r="Y1" s="11"/>
      <c r="Z1" s="12"/>
      <c r="AA1" s="11"/>
      <c r="AC1" s="11"/>
      <c r="AD1" s="12"/>
      <c r="AH1" s="654"/>
      <c r="AI1" s="654"/>
    </row>
    <row r="2" spans="2:35" x14ac:dyDescent="0.25">
      <c r="B2" s="655" t="s">
        <v>428</v>
      </c>
      <c r="C2" s="13"/>
      <c r="D2" s="544">
        <v>2020</v>
      </c>
      <c r="E2" s="658">
        <v>2021</v>
      </c>
      <c r="F2" s="659"/>
      <c r="G2" s="658" t="s">
        <v>1058</v>
      </c>
      <c r="H2" s="660"/>
      <c r="I2" s="660"/>
      <c r="J2" s="660"/>
      <c r="K2" s="660"/>
      <c r="L2" s="660"/>
      <c r="M2" s="660"/>
      <c r="N2" s="660"/>
      <c r="O2" s="660"/>
      <c r="P2" s="660"/>
      <c r="Q2" s="660"/>
      <c r="R2" s="660"/>
      <c r="S2" s="660"/>
      <c r="T2" s="660"/>
      <c r="U2" s="660"/>
      <c r="V2" s="660"/>
      <c r="W2" s="660"/>
      <c r="X2" s="660"/>
      <c r="Y2" s="660"/>
      <c r="Z2" s="660"/>
      <c r="AA2" s="660"/>
      <c r="AB2" s="660"/>
      <c r="AC2" s="660"/>
      <c r="AD2" s="659"/>
      <c r="AE2" s="658" t="s">
        <v>1059</v>
      </c>
      <c r="AF2" s="660"/>
      <c r="AG2" s="660"/>
      <c r="AH2" s="660"/>
      <c r="AI2" s="659"/>
    </row>
    <row r="3" spans="2:35" x14ac:dyDescent="0.25">
      <c r="B3" s="656"/>
      <c r="C3" s="548" t="s">
        <v>429</v>
      </c>
      <c r="D3" s="549" t="s">
        <v>430</v>
      </c>
      <c r="E3" s="549" t="s">
        <v>430</v>
      </c>
      <c r="F3" s="550" t="s">
        <v>431</v>
      </c>
      <c r="G3" s="661" t="s">
        <v>432</v>
      </c>
      <c r="H3" s="662"/>
      <c r="I3" s="665" t="s">
        <v>433</v>
      </c>
      <c r="J3" s="664"/>
      <c r="K3" s="662" t="s">
        <v>434</v>
      </c>
      <c r="L3" s="662"/>
      <c r="M3" s="665" t="s">
        <v>435</v>
      </c>
      <c r="N3" s="662"/>
      <c r="O3" s="665" t="s">
        <v>436</v>
      </c>
      <c r="P3" s="664"/>
      <c r="Q3" s="662" t="s">
        <v>437</v>
      </c>
      <c r="R3" s="664"/>
      <c r="S3" s="665" t="s">
        <v>438</v>
      </c>
      <c r="T3" s="664"/>
      <c r="U3" s="665" t="s">
        <v>439</v>
      </c>
      <c r="V3" s="664"/>
      <c r="W3" s="665" t="s">
        <v>440</v>
      </c>
      <c r="X3" s="664"/>
      <c r="Y3" s="665" t="s">
        <v>441</v>
      </c>
      <c r="Z3" s="664"/>
      <c r="AA3" s="662" t="s">
        <v>442</v>
      </c>
      <c r="AB3" s="662"/>
      <c r="AC3" s="662" t="s">
        <v>443</v>
      </c>
      <c r="AD3" s="663"/>
      <c r="AE3" s="14"/>
      <c r="AF3" s="15" t="s">
        <v>444</v>
      </c>
      <c r="AG3" s="15" t="s">
        <v>445</v>
      </c>
      <c r="AH3" s="15" t="s">
        <v>430</v>
      </c>
      <c r="AI3" s="16" t="s">
        <v>431</v>
      </c>
    </row>
    <row r="4" spans="2:35" ht="15.75" thickBot="1" x14ac:dyDescent="0.3">
      <c r="B4" s="657"/>
      <c r="C4" s="551"/>
      <c r="D4" s="552" t="s">
        <v>446</v>
      </c>
      <c r="E4" s="552" t="s">
        <v>446</v>
      </c>
      <c r="F4" s="552" t="s">
        <v>447</v>
      </c>
      <c r="G4" s="553" t="s">
        <v>448</v>
      </c>
      <c r="H4" s="18" t="s">
        <v>446</v>
      </c>
      <c r="I4" s="554" t="s">
        <v>448</v>
      </c>
      <c r="J4" s="18" t="s">
        <v>446</v>
      </c>
      <c r="K4" s="554" t="s">
        <v>448</v>
      </c>
      <c r="L4" s="18" t="s">
        <v>446</v>
      </c>
      <c r="M4" s="554" t="s">
        <v>448</v>
      </c>
      <c r="N4" s="18" t="s">
        <v>446</v>
      </c>
      <c r="O4" s="554" t="s">
        <v>448</v>
      </c>
      <c r="P4" s="18" t="s">
        <v>446</v>
      </c>
      <c r="Q4" s="555" t="s">
        <v>448</v>
      </c>
      <c r="R4" s="556" t="s">
        <v>446</v>
      </c>
      <c r="S4" s="555" t="s">
        <v>448</v>
      </c>
      <c r="T4" s="18" t="s">
        <v>446</v>
      </c>
      <c r="U4" s="554" t="s">
        <v>448</v>
      </c>
      <c r="V4" s="18" t="s">
        <v>446</v>
      </c>
      <c r="W4" s="555" t="s">
        <v>448</v>
      </c>
      <c r="X4" s="18" t="s">
        <v>446</v>
      </c>
      <c r="Y4" s="555" t="s">
        <v>448</v>
      </c>
      <c r="Z4" s="18" t="s">
        <v>446</v>
      </c>
      <c r="AA4" s="554" t="s">
        <v>448</v>
      </c>
      <c r="AB4" s="557" t="s">
        <v>446</v>
      </c>
      <c r="AC4" s="554" t="s">
        <v>448</v>
      </c>
      <c r="AD4" s="558" t="s">
        <v>446</v>
      </c>
      <c r="AE4" s="17" t="s">
        <v>448</v>
      </c>
      <c r="AF4" s="18" t="s">
        <v>449</v>
      </c>
      <c r="AG4" s="18" t="s">
        <v>450</v>
      </c>
      <c r="AH4" s="18" t="s">
        <v>446</v>
      </c>
      <c r="AI4" s="19" t="s">
        <v>447</v>
      </c>
    </row>
    <row r="5" spans="2:35" x14ac:dyDescent="0.25">
      <c r="B5" s="656" t="s">
        <v>451</v>
      </c>
      <c r="C5" s="20" t="s">
        <v>452</v>
      </c>
      <c r="D5" s="21">
        <f>'[2]Unit Cost Report'!$AH$5</f>
        <v>4510.5000995694927</v>
      </c>
      <c r="E5" s="21">
        <f>'[3]Unit Cost Report'!$AH$5</f>
        <v>4740.059916566408</v>
      </c>
      <c r="F5" s="259">
        <f>IF(OR(D5="",E5=""),"N/A",(E5-D5)/D5*100)</f>
        <v>5.0894537618750029</v>
      </c>
      <c r="G5" s="22" t="str">
        <f>'[4]2022'!$K$14</f>
        <v/>
      </c>
      <c r="H5" s="23" t="str">
        <f>'[5]2022'!$N$14</f>
        <v/>
      </c>
      <c r="I5" s="24">
        <f>'[5]2022'!$K$25</f>
        <v>3</v>
      </c>
      <c r="J5" s="23">
        <f>'[5]2022'!$N$25</f>
        <v>11413.512297086692</v>
      </c>
      <c r="K5" s="24">
        <f>'[5]2022'!$K$36</f>
        <v>1</v>
      </c>
      <c r="L5" s="23">
        <f>'[5]2022'!$N$36</f>
        <v>6104.8770611360951</v>
      </c>
      <c r="M5" s="24" t="str">
        <f>'[5]2022'!$K$47</f>
        <v/>
      </c>
      <c r="N5" s="23" t="str">
        <f>'[5]2022'!$N$47</f>
        <v/>
      </c>
      <c r="O5" s="24">
        <f>'[5]2022'!$K$58</f>
        <v>1</v>
      </c>
      <c r="P5" s="23">
        <f>'[5]2022'!$N$58</f>
        <v>5637.7393980967108</v>
      </c>
      <c r="Q5" s="25" t="str">
        <f>'[5]2022'!$K$69</f>
        <v/>
      </c>
      <c r="R5" s="26" t="str">
        <f>'[5]2022'!$N$69</f>
        <v/>
      </c>
      <c r="S5" s="25">
        <f>'[5]2022'!$K$80</f>
        <v>2</v>
      </c>
      <c r="T5" s="23">
        <f>'[5]2022'!$N$80</f>
        <v>12429.34984832048</v>
      </c>
      <c r="U5" s="24" t="str">
        <f>'[5]2022'!$K$91</f>
        <v/>
      </c>
      <c r="V5" s="23" t="str">
        <f>'[5]2022'!$N$91</f>
        <v/>
      </c>
      <c r="W5" s="25" t="str">
        <f>'[5]2022'!$K$102</f>
        <v/>
      </c>
      <c r="X5" s="23" t="str">
        <f>'[5]2022'!$N$102</f>
        <v/>
      </c>
      <c r="Y5" s="25" t="str">
        <f>'[5]2022'!$K$113</f>
        <v/>
      </c>
      <c r="Z5" s="23" t="str">
        <f>'[5]2022'!$N$113</f>
        <v/>
      </c>
      <c r="AA5" s="24">
        <f>'[5]2022'!$K$124</f>
        <v>1</v>
      </c>
      <c r="AB5" s="27">
        <f>'[5]2022'!$N$124</f>
        <v>11712.494144056127</v>
      </c>
      <c r="AC5" s="24" t="str">
        <f>'[5]2022'!$K$135</f>
        <v/>
      </c>
      <c r="AD5" s="27" t="str">
        <f>'[5]2022'!$N$135</f>
        <v/>
      </c>
      <c r="AE5" s="28">
        <f>'[5]2022'!$K$136</f>
        <v>8</v>
      </c>
      <c r="AF5" s="26">
        <f>'[5]2022'!$L$136</f>
        <v>9108.0475599999991</v>
      </c>
      <c r="AG5" s="23">
        <f>'[5]2022'!$M$136</f>
        <v>103261997.0560316</v>
      </c>
      <c r="AH5" s="23">
        <f t="shared" ref="AH5:AH15" si="0">IF(AE5="","",AG5/AF5)</f>
        <v>11337.445964767405</v>
      </c>
      <c r="AI5" s="29">
        <f t="shared" ref="AI5:AI15" si="1">IF(OR(E5="",AH5=""),"N/A",(AH5-E5)/E5*100)</f>
        <v>139.18360029887543</v>
      </c>
    </row>
    <row r="6" spans="2:35" x14ac:dyDescent="0.25">
      <c r="B6" s="656"/>
      <c r="C6" s="30" t="s">
        <v>453</v>
      </c>
      <c r="D6" s="31">
        <f>'[2]Unit Cost Report'!$AH$6</f>
        <v>5556.8130330256918</v>
      </c>
      <c r="E6" s="31">
        <f>'[3]Unit Cost Report'!$AH$6</f>
        <v>4740.059916566408</v>
      </c>
      <c r="F6" s="260">
        <f t="shared" ref="F6:F40" si="2">IF(OR(D6="",E6=""),"N/A",(E6-D6)/D6*100)</f>
        <v>-14.69822921169188</v>
      </c>
      <c r="G6" s="32" t="str">
        <f>'[4]2022'!$O$14</f>
        <v/>
      </c>
      <c r="H6" s="33" t="str">
        <f>'[5]2022'!$R$14</f>
        <v/>
      </c>
      <c r="I6" s="34">
        <f>'[5]2022'!$O$25</f>
        <v>3</v>
      </c>
      <c r="J6" s="33">
        <f>'[5]2022'!$R$25</f>
        <v>11413.512297086692</v>
      </c>
      <c r="K6" s="34">
        <f>'[5]2022'!$O$36</f>
        <v>1</v>
      </c>
      <c r="L6" s="33">
        <f>'[5]2022'!$R$36</f>
        <v>6104.8770611360951</v>
      </c>
      <c r="M6" s="34" t="str">
        <f>'[5]2022'!$O$47</f>
        <v/>
      </c>
      <c r="N6" s="33" t="str">
        <f>'[5]2022'!$R$47</f>
        <v/>
      </c>
      <c r="O6" s="34">
        <f>'[5]2022'!$O$58</f>
        <v>1</v>
      </c>
      <c r="P6" s="33">
        <f>'[5]2022'!$R$58</f>
        <v>5637.7393980967108</v>
      </c>
      <c r="Q6" s="35" t="str">
        <f>'[5]2022'!$O$69</f>
        <v/>
      </c>
      <c r="R6" s="36" t="str">
        <f>'[5]2022'!$R$69</f>
        <v/>
      </c>
      <c r="S6" s="35">
        <f>'[5]2022'!$O$80</f>
        <v>2</v>
      </c>
      <c r="T6" s="33">
        <f>'[5]2022'!$R$80</f>
        <v>12429.34984832048</v>
      </c>
      <c r="U6" s="34" t="str">
        <f>'[5]2022'!$O$91</f>
        <v/>
      </c>
      <c r="V6" s="33" t="str">
        <f>'[5]2022'!$R$91</f>
        <v/>
      </c>
      <c r="W6" s="35" t="str">
        <f>'[5]2022'!$O$102</f>
        <v/>
      </c>
      <c r="X6" s="33" t="str">
        <f>'[5]2022'!$R$102</f>
        <v/>
      </c>
      <c r="Y6" s="35" t="str">
        <f>'[5]2022'!$O$113</f>
        <v/>
      </c>
      <c r="Z6" s="33" t="str">
        <f>'[5]2022'!$R$113</f>
        <v/>
      </c>
      <c r="AA6" s="34">
        <f>'[5]2022'!$O$124</f>
        <v>1</v>
      </c>
      <c r="AB6" s="37">
        <f>'[5]2022'!$R$124</f>
        <v>11712.494144056127</v>
      </c>
      <c r="AC6" s="34" t="str">
        <f>'[5]2022'!$O$135</f>
        <v/>
      </c>
      <c r="AD6" s="37" t="str">
        <f>'[5]2022'!$R$135</f>
        <v/>
      </c>
      <c r="AE6" s="32">
        <f>'[5]2022'!$O$136</f>
        <v>8</v>
      </c>
      <c r="AF6" s="36">
        <f>'[5]2022'!$P$136</f>
        <v>9108.0475599999991</v>
      </c>
      <c r="AG6" s="33">
        <f>'[5]2022'!$Q$136</f>
        <v>103261997.0560316</v>
      </c>
      <c r="AH6" s="33">
        <f t="shared" si="0"/>
        <v>11337.445964767405</v>
      </c>
      <c r="AI6" s="38">
        <f t="shared" si="1"/>
        <v>139.18360029887543</v>
      </c>
    </row>
    <row r="7" spans="2:35" x14ac:dyDescent="0.25">
      <c r="B7" s="656"/>
      <c r="C7" s="39" t="s">
        <v>454</v>
      </c>
      <c r="D7" s="40">
        <f>'[2]Unit Cost Report'!$AH$7</f>
        <v>5311.546728233935</v>
      </c>
      <c r="E7" s="41">
        <f>'[3]Unit Cost Report'!$AH$7</f>
        <v>5058.1957423195245</v>
      </c>
      <c r="F7" s="261">
        <f t="shared" si="2"/>
        <v>-4.7698156276721413</v>
      </c>
      <c r="G7" s="42" t="str">
        <f>'[4]2022'!$W$14</f>
        <v/>
      </c>
      <c r="H7" s="43" t="str">
        <f>'[5]2022'!$Z$14</f>
        <v/>
      </c>
      <c r="I7" s="44" t="str">
        <f>'[5]2022'!$W$25</f>
        <v/>
      </c>
      <c r="J7" s="43" t="str">
        <f>'[5]2022'!$Z$25</f>
        <v/>
      </c>
      <c r="K7" s="44">
        <f>'[5]2022'!$W$36</f>
        <v>1</v>
      </c>
      <c r="L7" s="43">
        <f>'[5]2022'!$Z$36</f>
        <v>6104.8770611360951</v>
      </c>
      <c r="M7" s="44" t="str">
        <f>'[5]2022'!$W$47</f>
        <v/>
      </c>
      <c r="N7" s="43" t="str">
        <f>'[5]2022'!$Z$47</f>
        <v/>
      </c>
      <c r="O7" s="44" t="str">
        <f>'[5]2022'!$W$58</f>
        <v/>
      </c>
      <c r="P7" s="43" t="str">
        <f>'[5]2022'!$Z$58</f>
        <v/>
      </c>
      <c r="Q7" s="45" t="str">
        <f>'[5]2022'!$W$69</f>
        <v/>
      </c>
      <c r="R7" s="46" t="str">
        <f>'[5]2022'!$Z$69</f>
        <v/>
      </c>
      <c r="S7" s="44" t="str">
        <f>'[5]2022'!$W$80</f>
        <v/>
      </c>
      <c r="T7" s="46" t="str">
        <f>'[5]2022'!$Z$80</f>
        <v/>
      </c>
      <c r="U7" s="44" t="str">
        <f>'[5]2022'!$W$91</f>
        <v/>
      </c>
      <c r="V7" s="47" t="str">
        <f>'[5]2022'!$Z$91</f>
        <v/>
      </c>
      <c r="W7" s="45" t="str">
        <f>'[5]2022'!$W$102</f>
        <v/>
      </c>
      <c r="X7" s="43" t="str">
        <f>'[5]2022'!$Z$102</f>
        <v/>
      </c>
      <c r="Y7" s="45" t="str">
        <f>'[5]2022'!$W$113</f>
        <v/>
      </c>
      <c r="Z7" s="43" t="str">
        <f>'[5]2022'!$Z$113</f>
        <v/>
      </c>
      <c r="AA7" s="44" t="str">
        <f>'[5]2022'!$W$124</f>
        <v/>
      </c>
      <c r="AB7" s="46" t="str">
        <f>'[5]2022'!$Z$124</f>
        <v/>
      </c>
      <c r="AC7" s="44" t="str">
        <f>'[5]2022'!$W$135</f>
        <v/>
      </c>
      <c r="AD7" s="46" t="str">
        <f>'[5]2022'!$Z$135</f>
        <v/>
      </c>
      <c r="AE7" s="48">
        <f>'[5]2022'!$W$136</f>
        <v>1</v>
      </c>
      <c r="AF7" s="47">
        <f>'[5]2022'!$X$136</f>
        <v>286.23</v>
      </c>
      <c r="AG7" s="43">
        <f>'[5]2022'!$Y$136</f>
        <v>1747398.9612089845</v>
      </c>
      <c r="AH7" s="43">
        <f t="shared" si="0"/>
        <v>6104.8770611360951</v>
      </c>
      <c r="AI7" s="49">
        <f t="shared" si="1"/>
        <v>20.692780037345816</v>
      </c>
    </row>
    <row r="8" spans="2:35" x14ac:dyDescent="0.25">
      <c r="B8" s="656"/>
      <c r="C8" s="50" t="s">
        <v>455</v>
      </c>
      <c r="D8" s="41">
        <f>'[2]Unit Cost Report'!$AH$8</f>
        <v>5783.3128407179202</v>
      </c>
      <c r="E8" s="40">
        <f>'[3]Unit Cost Report'!$AH$8</f>
        <v>5635.4803677473192</v>
      </c>
      <c r="F8" s="262">
        <f t="shared" si="2"/>
        <v>-2.5561901464118195</v>
      </c>
      <c r="G8" s="48" t="str">
        <f>'[4]2022'!$AA$14</f>
        <v/>
      </c>
      <c r="H8" s="51" t="str">
        <f>'[5]2022'!$AD$14</f>
        <v/>
      </c>
      <c r="I8" s="52">
        <f>'[5]2022'!$AA$25</f>
        <v>1</v>
      </c>
      <c r="J8" s="51">
        <f>'[5]2022'!$AD$25</f>
        <v>12370.690763612665</v>
      </c>
      <c r="K8" s="52" t="str">
        <f>'[5]2022'!$AA$36</f>
        <v/>
      </c>
      <c r="L8" s="51" t="str">
        <f>'[5]2022'!$AD$36</f>
        <v/>
      </c>
      <c r="M8" s="52" t="str">
        <f>'[5]2022'!$AA$47</f>
        <v/>
      </c>
      <c r="N8" s="51" t="str">
        <f>'[5]2022'!$AD$47</f>
        <v/>
      </c>
      <c r="O8" s="52" t="str">
        <f>'[5]2022'!$AA$58</f>
        <v/>
      </c>
      <c r="P8" s="51" t="str">
        <f>'[5]2022'!$AD$58</f>
        <v/>
      </c>
      <c r="Q8" s="52" t="str">
        <f>'[5]2022'!$AA$69</f>
        <v/>
      </c>
      <c r="R8" s="53" t="str">
        <f>'[5]2022'!$AD$69</f>
        <v/>
      </c>
      <c r="S8" s="52" t="str">
        <f>'[5]2022'!$AA$80</f>
        <v/>
      </c>
      <c r="T8" s="53" t="str">
        <f>'[5]2022'!$AD$80</f>
        <v/>
      </c>
      <c r="U8" s="52" t="str">
        <f>'[5]2022'!$AA$91</f>
        <v/>
      </c>
      <c r="V8" s="53" t="str">
        <f>'[5]2022'!$AD$91</f>
        <v/>
      </c>
      <c r="W8" s="52" t="str">
        <f>'[5]2022'!$AA$102</f>
        <v/>
      </c>
      <c r="X8" s="54" t="str">
        <f>'[5]2022'!$AD$102</f>
        <v/>
      </c>
      <c r="Y8" s="55" t="str">
        <f>'[5]2022'!$AA$113</f>
        <v/>
      </c>
      <c r="Z8" s="51" t="str">
        <f>'[5]2022'!$AD$113</f>
        <v/>
      </c>
      <c r="AA8" s="52" t="str">
        <f>'[5]2022'!$AA$124</f>
        <v/>
      </c>
      <c r="AB8" s="53" t="str">
        <f>'[5]2022'!$AD$124</f>
        <v/>
      </c>
      <c r="AC8" s="52" t="str">
        <f>'[5]2022'!$AA$135</f>
        <v/>
      </c>
      <c r="AD8" s="53" t="str">
        <f>'[5]2022'!$AD$135</f>
        <v/>
      </c>
      <c r="AE8" s="48">
        <f>'[5]2022'!$AA$136</f>
        <v>1</v>
      </c>
      <c r="AF8" s="47">
        <f>'[5]2022'!$AB$136</f>
        <v>4118.04</v>
      </c>
      <c r="AG8" s="43">
        <f>'[5]2022'!$AC$136</f>
        <v>50942999.392187499</v>
      </c>
      <c r="AH8" s="43">
        <f t="shared" si="0"/>
        <v>12370.690763612665</v>
      </c>
      <c r="AI8" s="49">
        <f t="shared" si="1"/>
        <v>119.51439728921677</v>
      </c>
    </row>
    <row r="9" spans="2:35" x14ac:dyDescent="0.25">
      <c r="B9" s="656"/>
      <c r="C9" s="56" t="s">
        <v>456</v>
      </c>
      <c r="D9" s="57" t="str">
        <f>'[2]Unit Cost Report'!$AH$9</f>
        <v/>
      </c>
      <c r="E9" s="57" t="str">
        <f>'[3]Unit Cost Report'!$AH$9</f>
        <v/>
      </c>
      <c r="F9" s="263" t="str">
        <f t="shared" si="2"/>
        <v>N/A</v>
      </c>
      <c r="G9" s="48" t="str">
        <f>'[4]2022'!$AE$14</f>
        <v/>
      </c>
      <c r="H9" s="43" t="str">
        <f>'[5]2022'!$AH$14</f>
        <v/>
      </c>
      <c r="I9" s="44" t="str">
        <f>'[5]2022'!$AE$25</f>
        <v/>
      </c>
      <c r="J9" s="43" t="str">
        <f>'[5]2022'!$AH$25</f>
        <v/>
      </c>
      <c r="K9" s="44" t="str">
        <f>'[5]2022'!$AE$36</f>
        <v/>
      </c>
      <c r="L9" s="43" t="str">
        <f>'[5]2022'!$AH$36</f>
        <v/>
      </c>
      <c r="M9" s="44" t="str">
        <f>'[5]2022'!$AE$47</f>
        <v/>
      </c>
      <c r="N9" s="43" t="str">
        <f>'[5]2022'!$AH$47</f>
        <v/>
      </c>
      <c r="O9" s="44">
        <f>'[5]2022'!$AE$58</f>
        <v>1</v>
      </c>
      <c r="P9" s="43">
        <f>'[5]2022'!$AH$58</f>
        <v>5637.7393980967108</v>
      </c>
      <c r="Q9" s="44" t="str">
        <f>'[5]2022'!$AE$69</f>
        <v/>
      </c>
      <c r="R9" s="46" t="str">
        <f>'[5]2022'!$AH$69</f>
        <v/>
      </c>
      <c r="S9" s="44">
        <f>'[5]2022'!$AE$80</f>
        <v>2</v>
      </c>
      <c r="T9" s="46">
        <f>'[5]2022'!$AH$80</f>
        <v>12429.34984832048</v>
      </c>
      <c r="U9" s="44" t="str">
        <f>'[5]2022'!$AE$91</f>
        <v/>
      </c>
      <c r="V9" s="46" t="str">
        <f>'[5]2022'!$AH$91</f>
        <v/>
      </c>
      <c r="W9" s="44" t="str">
        <f>'[5]2022'!$AE$102</f>
        <v/>
      </c>
      <c r="X9" s="46" t="str">
        <f>'[5]2022'!$AH$102</f>
        <v/>
      </c>
      <c r="Y9" s="44" t="str">
        <f>'[5]2022'!$AE$113</f>
        <v/>
      </c>
      <c r="Z9" s="46" t="str">
        <f>'[5]2022'!$AH$113</f>
        <v/>
      </c>
      <c r="AA9" s="44">
        <f>'[5]2022'!$AE$124</f>
        <v>1</v>
      </c>
      <c r="AB9" s="46">
        <f>'[5]2022'!$AH$124</f>
        <v>11712.494144056127</v>
      </c>
      <c r="AC9" s="44" t="str">
        <f>'[5]2022'!$AE$135</f>
        <v/>
      </c>
      <c r="AD9" s="46" t="str">
        <f>'[5]2022'!$AH$135</f>
        <v/>
      </c>
      <c r="AE9" s="48">
        <f>'[5]2022'!$AE$136</f>
        <v>4</v>
      </c>
      <c r="AF9" s="47">
        <f>'[5]2022'!$AF$136</f>
        <v>4014.2887600000004</v>
      </c>
      <c r="AG9" s="43">
        <f>'[5]2022'!$AG$136</f>
        <v>46643809.017424196</v>
      </c>
      <c r="AH9" s="43">
        <f t="shared" si="0"/>
        <v>11619.44538773643</v>
      </c>
      <c r="AI9" s="49" t="str">
        <f t="shared" si="1"/>
        <v>N/A</v>
      </c>
    </row>
    <row r="10" spans="2:35" x14ac:dyDescent="0.25">
      <c r="B10" s="656"/>
      <c r="C10" s="58" t="s">
        <v>457</v>
      </c>
      <c r="D10" s="21">
        <f>'[2]Unit Cost Report'!$AH$10</f>
        <v>4060.8807580620805</v>
      </c>
      <c r="E10" s="21" t="str">
        <f>'[3]Unit Cost Report'!$AH$10</f>
        <v/>
      </c>
      <c r="F10" s="259" t="str">
        <f t="shared" si="2"/>
        <v>N/A</v>
      </c>
      <c r="G10" s="22" t="str">
        <f>'[4]2022'!$AI$14</f>
        <v/>
      </c>
      <c r="H10" s="23" t="str">
        <f>'[5]2022'!$AL$14</f>
        <v/>
      </c>
      <c r="I10" s="24" t="str">
        <f>'[5]2022'!$AI$25</f>
        <v/>
      </c>
      <c r="J10" s="23" t="str">
        <f>'[5]2022'!$AL$25</f>
        <v/>
      </c>
      <c r="K10" s="24" t="str">
        <f>'[5]2022'!$AI$36</f>
        <v/>
      </c>
      <c r="L10" s="23" t="str">
        <f>'[5]2022'!$AL$36</f>
        <v/>
      </c>
      <c r="M10" s="24" t="str">
        <f>'[5]2022'!$AI$47</f>
        <v/>
      </c>
      <c r="N10" s="23" t="str">
        <f>'[5]2022'!$AL$47</f>
        <v/>
      </c>
      <c r="O10" s="24" t="str">
        <f>'[5]2022'!$AI$58</f>
        <v/>
      </c>
      <c r="P10" s="23" t="str">
        <f>'[5]2022'!$AL$58</f>
        <v/>
      </c>
      <c r="Q10" s="24" t="str">
        <f>'[5]2022'!$AI$69</f>
        <v/>
      </c>
      <c r="R10" s="27" t="str">
        <f>'[5]2022'!$AL$69</f>
        <v/>
      </c>
      <c r="S10" s="24" t="str">
        <f>'[5]2022'!$AI$80</f>
        <v/>
      </c>
      <c r="T10" s="27" t="str">
        <f>'[5]2022'!$AL$80</f>
        <v/>
      </c>
      <c r="U10" s="24" t="str">
        <f>'[5]2022'!$AI$91</f>
        <v/>
      </c>
      <c r="V10" s="27" t="str">
        <f>'[5]2022'!$AL$91</f>
        <v/>
      </c>
      <c r="W10" s="24" t="str">
        <f>'[5]2022'!$AI$102</f>
        <v/>
      </c>
      <c r="X10" s="27" t="str">
        <f>'[5]2022'!$AL$102</f>
        <v/>
      </c>
      <c r="Y10" s="24" t="str">
        <f>'[5]2022'!$AI$113</f>
        <v/>
      </c>
      <c r="Z10" s="27" t="str">
        <f>'[5]2022'!$AL$113</f>
        <v/>
      </c>
      <c r="AA10" s="24" t="str">
        <f>'[5]2022'!$AI$124</f>
        <v/>
      </c>
      <c r="AB10" s="27" t="str">
        <f>'[5]2022'!$AL$124</f>
        <v/>
      </c>
      <c r="AC10" s="24" t="str">
        <f>'[5]2022'!$AI$135</f>
        <v/>
      </c>
      <c r="AD10" s="27" t="str">
        <f>'[5]2022'!$AL$135</f>
        <v/>
      </c>
      <c r="AE10" s="42" t="str">
        <f>'[5]2022'!$AI$136</f>
        <v/>
      </c>
      <c r="AF10" s="59" t="str">
        <f>'[5]2022'!$AJ$136</f>
        <v/>
      </c>
      <c r="AG10" s="60" t="str">
        <f>'[5]2022'!$AK$136</f>
        <v/>
      </c>
      <c r="AH10" s="60" t="str">
        <f t="shared" si="0"/>
        <v/>
      </c>
      <c r="AI10" s="61" t="str">
        <f t="shared" si="1"/>
        <v>N/A</v>
      </c>
    </row>
    <row r="11" spans="2:35" x14ac:dyDescent="0.25">
      <c r="B11" s="656"/>
      <c r="C11" s="30" t="s">
        <v>458</v>
      </c>
      <c r="D11" s="62" t="str">
        <f>'[2]Unit Cost Report'!$AH$11</f>
        <v/>
      </c>
      <c r="E11" s="63">
        <f>'[3]Unit Cost Report'!$AH$11</f>
        <v>4310.911583149239</v>
      </c>
      <c r="F11" s="264" t="str">
        <f t="shared" si="2"/>
        <v>N/A</v>
      </c>
      <c r="G11" s="265" t="str">
        <f>'[4]2022'!$S$14</f>
        <v/>
      </c>
      <c r="H11" s="33" t="str">
        <f>'[5]2022'!$V$14</f>
        <v/>
      </c>
      <c r="I11" s="34">
        <f>'[5]2022'!$S$25</f>
        <v>2</v>
      </c>
      <c r="J11" s="33">
        <f>'[5]2022'!$V$25</f>
        <v>5696.6693080597361</v>
      </c>
      <c r="K11" s="34" t="str">
        <f>'[5]2022'!$S$36</f>
        <v/>
      </c>
      <c r="L11" s="33" t="str">
        <f>'[5]2022'!$V$36</f>
        <v/>
      </c>
      <c r="M11" s="34" t="str">
        <f>'[5]2022'!$S$47</f>
        <v/>
      </c>
      <c r="N11" s="33" t="str">
        <f>'[5]2022'!$V$47</f>
        <v/>
      </c>
      <c r="O11" s="34" t="str">
        <f>'[5]2022'!$S$58</f>
        <v/>
      </c>
      <c r="P11" s="33" t="str">
        <f>'[5]2022'!$V$58</f>
        <v/>
      </c>
      <c r="Q11" s="34" t="str">
        <f>'[5]2022'!$S$69</f>
        <v/>
      </c>
      <c r="R11" s="37" t="str">
        <f>'[5]2022'!$V$69</f>
        <v/>
      </c>
      <c r="S11" s="34" t="str">
        <f>'[5]2022'!$S$80</f>
        <v/>
      </c>
      <c r="T11" s="37" t="str">
        <f>'[5]2022'!$V$80</f>
        <v/>
      </c>
      <c r="U11" s="34" t="str">
        <f>'[5]2022'!$S$91</f>
        <v/>
      </c>
      <c r="V11" s="37" t="str">
        <f>'[5]2022'!$V$91</f>
        <v/>
      </c>
      <c r="W11" s="34" t="str">
        <f>'[5]2022'!$S$102</f>
        <v/>
      </c>
      <c r="X11" s="37" t="str">
        <f>'[5]2022'!$V$102</f>
        <v/>
      </c>
      <c r="Y11" s="34" t="str">
        <f>'[5]2022'!$S$113</f>
        <v/>
      </c>
      <c r="Z11" s="37" t="str">
        <f>'[5]2022'!$V$113</f>
        <v/>
      </c>
      <c r="AA11" s="34" t="str">
        <f>'[5]2022'!$S$124</f>
        <v/>
      </c>
      <c r="AB11" s="37" t="str">
        <f>'[5]2022'!$V$124</f>
        <v/>
      </c>
      <c r="AC11" s="34" t="str">
        <f>'[5]2022'!$S$135</f>
        <v/>
      </c>
      <c r="AD11" s="37" t="str">
        <f>'[5]2022'!$V$135</f>
        <v/>
      </c>
      <c r="AE11" s="32">
        <f>'[5]2022'!$S$136</f>
        <v>2</v>
      </c>
      <c r="AF11" s="36">
        <f>'[5]2022'!$T$136</f>
        <v>689.48879999999997</v>
      </c>
      <c r="AG11" s="33">
        <f>'[5]2022'!$U$136</f>
        <v>3927789.6852109376</v>
      </c>
      <c r="AH11" s="33">
        <f t="shared" si="0"/>
        <v>5696.6693080597361</v>
      </c>
      <c r="AI11" s="38">
        <f t="shared" si="1"/>
        <v>32.14535251261551</v>
      </c>
    </row>
    <row r="12" spans="2:35" x14ac:dyDescent="0.25">
      <c r="B12" s="656"/>
      <c r="C12" s="50" t="s">
        <v>459</v>
      </c>
      <c r="D12" s="41">
        <f>'[2]Unit Cost Report'!$AH$12</f>
        <v>4060.8807580620805</v>
      </c>
      <c r="E12" s="40" t="str">
        <f>'[3]Unit Cost Report'!$AH$12</f>
        <v/>
      </c>
      <c r="F12" s="262" t="str">
        <f t="shared" si="2"/>
        <v>N/A</v>
      </c>
      <c r="G12" s="48" t="str">
        <f>'[4]2022'!$AM$14</f>
        <v/>
      </c>
      <c r="H12" s="43" t="str">
        <f>'[5]2022'!$AP$14</f>
        <v/>
      </c>
      <c r="I12" s="52" t="str">
        <f>'[5]2022'!$AM$25</f>
        <v/>
      </c>
      <c r="J12" s="51" t="str">
        <f>'[5]2022'!$AP$25</f>
        <v/>
      </c>
      <c r="K12" s="52" t="str">
        <f>'[5]2022'!$AM$36</f>
        <v/>
      </c>
      <c r="L12" s="51" t="str">
        <f>'[5]2022'!$AP$36</f>
        <v/>
      </c>
      <c r="M12" s="52" t="str">
        <f>'[5]2022'!$AM$47</f>
        <v/>
      </c>
      <c r="N12" s="51" t="str">
        <f>'[5]2022'!$AP$47</f>
        <v/>
      </c>
      <c r="O12" s="52" t="str">
        <f>'[5]2022'!$AM$58</f>
        <v/>
      </c>
      <c r="P12" s="51" t="str">
        <f>'[5]2022'!$AP$58</f>
        <v/>
      </c>
      <c r="Q12" s="52" t="str">
        <f>'[5]2022'!$AM$69</f>
        <v/>
      </c>
      <c r="R12" s="53" t="str">
        <f>'[5]2022'!$AP$69</f>
        <v/>
      </c>
      <c r="S12" s="52" t="str">
        <f>'[5]2022'!$AM$80</f>
        <v/>
      </c>
      <c r="T12" s="53" t="str">
        <f>'[5]2022'!$AP$80</f>
        <v/>
      </c>
      <c r="U12" s="52" t="str">
        <f>'[5]2022'!$AM$91</f>
        <v/>
      </c>
      <c r="V12" s="53" t="str">
        <f>'[5]2022'!$AP$91</f>
        <v/>
      </c>
      <c r="W12" s="52" t="str">
        <f>'[5]2022'!$AM$102</f>
        <v/>
      </c>
      <c r="X12" s="53" t="str">
        <f>'[5]2022'!$AP$102</f>
        <v/>
      </c>
      <c r="Y12" s="52" t="str">
        <f>'[5]2022'!$AM$113</f>
        <v/>
      </c>
      <c r="Z12" s="53" t="str">
        <f>'[5]2022'!$AP$113</f>
        <v/>
      </c>
      <c r="AA12" s="52" t="str">
        <f>'[5]2022'!$AM$124</f>
        <v/>
      </c>
      <c r="AB12" s="53" t="str">
        <f>'[5]2022'!$AP$124</f>
        <v/>
      </c>
      <c r="AC12" s="52" t="str">
        <f>'[5]2022'!$AM$135</f>
        <v/>
      </c>
      <c r="AD12" s="53" t="str">
        <f>'[5]2022'!$AP$135</f>
        <v/>
      </c>
      <c r="AE12" s="48" t="str">
        <f>'[5]2022'!$AM$136</f>
        <v/>
      </c>
      <c r="AF12" s="47" t="str">
        <f>'[5]2022'!$AN$136</f>
        <v/>
      </c>
      <c r="AG12" s="43" t="str">
        <f>'[5]2022'!$AO$136</f>
        <v/>
      </c>
      <c r="AH12" s="43" t="str">
        <f t="shared" si="0"/>
        <v/>
      </c>
      <c r="AI12" s="49" t="str">
        <f t="shared" si="1"/>
        <v>N/A</v>
      </c>
    </row>
    <row r="13" spans="2:35" x14ac:dyDescent="0.25">
      <c r="B13" s="666"/>
      <c r="C13" s="64" t="s">
        <v>460</v>
      </c>
      <c r="D13" s="65" t="str">
        <f>'[2]Unit Cost Report'!$AH$13</f>
        <v/>
      </c>
      <c r="E13" s="65" t="str">
        <f>'[3]Unit Cost Report'!$AH$13</f>
        <v/>
      </c>
      <c r="F13" s="266" t="str">
        <f t="shared" si="2"/>
        <v>N/A</v>
      </c>
      <c r="G13" s="66" t="str">
        <f>'[4]2022'!$AQ$14</f>
        <v/>
      </c>
      <c r="H13" s="67" t="str">
        <f>'[5]2022'!$AT$14</f>
        <v/>
      </c>
      <c r="I13" s="68" t="str">
        <f>'[5]2022'!$AQ$25</f>
        <v/>
      </c>
      <c r="J13" s="67" t="str">
        <f>'[5]2022'!$AT$25</f>
        <v/>
      </c>
      <c r="K13" s="68" t="str">
        <f>'[5]2022'!$AQ$36</f>
        <v/>
      </c>
      <c r="L13" s="67" t="str">
        <f>'[5]2022'!$AT$36</f>
        <v/>
      </c>
      <c r="M13" s="68" t="str">
        <f>'[5]2022'!$AQ$47</f>
        <v/>
      </c>
      <c r="N13" s="67" t="str">
        <f>'[5]2022'!$AT$47</f>
        <v/>
      </c>
      <c r="O13" s="68" t="str">
        <f>'[5]2022'!$AQ$58</f>
        <v/>
      </c>
      <c r="P13" s="67" t="str">
        <f>'[5]2022'!$AT$58</f>
        <v/>
      </c>
      <c r="Q13" s="68" t="str">
        <f>'[5]2022'!$AQ$69</f>
        <v/>
      </c>
      <c r="R13" s="69" t="str">
        <f>'[5]2022'!$AT$69</f>
        <v/>
      </c>
      <c r="S13" s="68" t="str">
        <f>'[5]2022'!$AQ$80</f>
        <v/>
      </c>
      <c r="T13" s="69" t="str">
        <f>'[5]2022'!$AT$80</f>
        <v/>
      </c>
      <c r="U13" s="68" t="str">
        <f>'[5]2022'!$AQ$91</f>
        <v/>
      </c>
      <c r="V13" s="69" t="str">
        <f>'[5]2022'!$AT$91</f>
        <v/>
      </c>
      <c r="W13" s="68" t="str">
        <f>'[5]2022'!$AQ$102</f>
        <v/>
      </c>
      <c r="X13" s="69" t="str">
        <f>'[5]2022'!$AT$102</f>
        <v/>
      </c>
      <c r="Y13" s="68" t="str">
        <f>'[5]2022'!$AQ$113</f>
        <v/>
      </c>
      <c r="Z13" s="69" t="str">
        <f>'[5]2022'!$AT$113</f>
        <v/>
      </c>
      <c r="AA13" s="68" t="str">
        <f>'[5]2022'!$AQ$124</f>
        <v/>
      </c>
      <c r="AB13" s="69" t="str">
        <f>'[5]2022'!$AT$124</f>
        <v/>
      </c>
      <c r="AC13" s="68" t="str">
        <f>'[5]2022'!$AQ$135</f>
        <v/>
      </c>
      <c r="AD13" s="69" t="str">
        <f>'[5]2022'!$AT$135</f>
        <v/>
      </c>
      <c r="AE13" s="22" t="str">
        <f>'[5]2022'!$AQ$136</f>
        <v/>
      </c>
      <c r="AF13" s="26" t="str">
        <f>'[5]2022'!$AR$136</f>
        <v/>
      </c>
      <c r="AG13" s="23" t="str">
        <f>'[5]2022'!$AS$136</f>
        <v/>
      </c>
      <c r="AH13" s="23" t="str">
        <f t="shared" si="0"/>
        <v/>
      </c>
      <c r="AI13" s="29" t="str">
        <f t="shared" si="1"/>
        <v>N/A</v>
      </c>
    </row>
    <row r="14" spans="2:35" x14ac:dyDescent="0.25">
      <c r="B14" s="655" t="s">
        <v>461</v>
      </c>
      <c r="C14" s="70" t="s">
        <v>994</v>
      </c>
      <c r="D14" s="446">
        <f>'[2]Unit Cost Report'!$AH$14</f>
        <v>3998.976285466937</v>
      </c>
      <c r="E14" s="446">
        <f>'[3]Unit Cost Report'!$AH$14</f>
        <v>4141.0815779689383</v>
      </c>
      <c r="F14" s="447">
        <f t="shared" si="2"/>
        <v>3.5535417656373633</v>
      </c>
      <c r="G14" s="448" t="str">
        <f>'[4]2022'!$AU$14</f>
        <v/>
      </c>
      <c r="H14" s="71" t="str">
        <f>'[5]2022'!$AX$14</f>
        <v/>
      </c>
      <c r="I14" s="449">
        <f>'[5]2022'!$AU$25</f>
        <v>2</v>
      </c>
      <c r="J14" s="71">
        <f>'[5]2022'!$AX$25</f>
        <v>5696.6693080597361</v>
      </c>
      <c r="K14" s="449">
        <f>'[5]2022'!$AU$36</f>
        <v>1</v>
      </c>
      <c r="L14" s="71">
        <f>'[5]2022'!$AX$36</f>
        <v>6104.8770611360951</v>
      </c>
      <c r="M14" s="449" t="str">
        <f>'[5]2022'!$AU$47</f>
        <v/>
      </c>
      <c r="N14" s="71" t="str">
        <f>'[5]2022'!$AX$47</f>
        <v/>
      </c>
      <c r="O14" s="449">
        <f>'[5]2022'!$AU$58</f>
        <v>1</v>
      </c>
      <c r="P14" s="71">
        <f>'[5]2022'!$AX$58</f>
        <v>5637.7393980967108</v>
      </c>
      <c r="Q14" s="449" t="str">
        <f>'[5]2022'!$AU$69</f>
        <v/>
      </c>
      <c r="R14" s="450" t="str">
        <f>'[5]2022'!$AX$69</f>
        <v/>
      </c>
      <c r="S14" s="449">
        <f>'[5]2022'!$AU$80</f>
        <v>1</v>
      </c>
      <c r="T14" s="450">
        <f>'[5]2022'!$AX$80</f>
        <v>13152.149776804086</v>
      </c>
      <c r="U14" s="449" t="str">
        <f>'[5]2022'!$AU$91</f>
        <v/>
      </c>
      <c r="V14" s="450" t="str">
        <f>'[5]2022'!$AX$91</f>
        <v/>
      </c>
      <c r="W14" s="449" t="str">
        <f>'[5]2022'!$AU$102</f>
        <v/>
      </c>
      <c r="X14" s="450" t="str">
        <f>'[5]2022'!$AX$102</f>
        <v/>
      </c>
      <c r="Y14" s="449" t="str">
        <f>'[5]2022'!$AU$113</f>
        <v/>
      </c>
      <c r="Z14" s="450" t="str">
        <f>'[5]2022'!$AX$113</f>
        <v/>
      </c>
      <c r="AA14" s="449" t="str">
        <f>'[5]2022'!$AU$124</f>
        <v/>
      </c>
      <c r="AB14" s="450" t="str">
        <f>'[5]2022'!$AX$124</f>
        <v/>
      </c>
      <c r="AC14" s="449" t="str">
        <f>'[5]2022'!$AU$135</f>
        <v/>
      </c>
      <c r="AD14" s="450" t="str">
        <f>'[5]2022'!$AX$135</f>
        <v/>
      </c>
      <c r="AE14" s="448">
        <f>'[5]2022'!$AU$136</f>
        <v>5</v>
      </c>
      <c r="AF14" s="72">
        <f>'[5]2022'!$AV$136</f>
        <v>2500.5447599999998</v>
      </c>
      <c r="AG14" s="71">
        <f>'[5]2022'!$AW$136</f>
        <v>22489218.650091797</v>
      </c>
      <c r="AH14" s="71">
        <f t="shared" si="0"/>
        <v>8993.7276907979849</v>
      </c>
      <c r="AI14" s="73">
        <f t="shared" si="1"/>
        <v>117.18306006444594</v>
      </c>
    </row>
    <row r="15" spans="2:35" x14ac:dyDescent="0.25">
      <c r="B15" s="656"/>
      <c r="C15" s="451" t="s">
        <v>995</v>
      </c>
      <c r="D15" s="446">
        <f>'[2]Unit Cost Report'!$AH$15</f>
        <v>4630.3189342647602</v>
      </c>
      <c r="E15" s="446">
        <f>'[3]Unit Cost Report'!$AH$15</f>
        <v>5980.9276436096152</v>
      </c>
      <c r="F15" s="447">
        <f t="shared" si="2"/>
        <v>29.168805184244089</v>
      </c>
      <c r="G15" s="448" t="str">
        <f>'[4]2022'!$AY$14</f>
        <v/>
      </c>
      <c r="H15" s="71" t="str">
        <f>'[5]2022'!$BB$14</f>
        <v/>
      </c>
      <c r="I15" s="449">
        <f>'[5]2022'!$AY$25</f>
        <v>1</v>
      </c>
      <c r="J15" s="71">
        <f>'[5]2022'!$BB$25</f>
        <v>12370.690763612665</v>
      </c>
      <c r="K15" s="449" t="str">
        <f>'[5]2022'!$AY$36</f>
        <v/>
      </c>
      <c r="L15" s="71" t="str">
        <f>'[5]2022'!$BB$36</f>
        <v/>
      </c>
      <c r="M15" s="449" t="str">
        <f>'[5]2022'!$AY$47</f>
        <v/>
      </c>
      <c r="N15" s="71" t="str">
        <f>'[5]2022'!$BB$47</f>
        <v/>
      </c>
      <c r="O15" s="449" t="str">
        <f>'[5]2022'!$AY$58</f>
        <v/>
      </c>
      <c r="P15" s="71" t="str">
        <f>'[5]2022'!$BB$58</f>
        <v/>
      </c>
      <c r="Q15" s="449" t="str">
        <f>'[5]2022'!$AY$69</f>
        <v/>
      </c>
      <c r="R15" s="450" t="str">
        <f>'[5]2022'!$BB$69</f>
        <v/>
      </c>
      <c r="S15" s="449">
        <f>'[5]2022'!$AY$80</f>
        <v>1</v>
      </c>
      <c r="T15" s="450">
        <f>'[5]2022'!$BB$80</f>
        <v>12041.886569010416</v>
      </c>
      <c r="U15" s="449" t="str">
        <f>'[5]2022'!$AY$91</f>
        <v/>
      </c>
      <c r="V15" s="450" t="str">
        <f>'[5]2022'!$BB$91</f>
        <v/>
      </c>
      <c r="W15" s="449" t="str">
        <f>'[5]2022'!$AY$102</f>
        <v/>
      </c>
      <c r="X15" s="450" t="str">
        <f>'[5]2022'!$BB$102</f>
        <v/>
      </c>
      <c r="Y15" s="449" t="str">
        <f>'[5]2022'!$AY$113</f>
        <v/>
      </c>
      <c r="Z15" s="450" t="str">
        <f>'[5]2022'!$BB$113</f>
        <v/>
      </c>
      <c r="AA15" s="449">
        <f>'[5]2022'!$AY$124</f>
        <v>1</v>
      </c>
      <c r="AB15" s="450">
        <f>'[5]2022'!$BB$124</f>
        <v>11712.494144056127</v>
      </c>
      <c r="AC15" s="449" t="str">
        <f>'[5]2022'!$AY$135</f>
        <v/>
      </c>
      <c r="AD15" s="450" t="str">
        <f>'[5]2022'!$BB$135</f>
        <v/>
      </c>
      <c r="AE15" s="448">
        <f>'[5]2022'!$AY$136</f>
        <v>3</v>
      </c>
      <c r="AF15" s="72">
        <f>'[5]2022'!$AZ$136</f>
        <v>6607.5028000000002</v>
      </c>
      <c r="AG15" s="71">
        <f>'[5]2022'!$BA$136</f>
        <v>80772778.405939803</v>
      </c>
      <c r="AH15" s="71">
        <f t="shared" si="0"/>
        <v>12224.403205086768</v>
      </c>
      <c r="AI15" s="73">
        <f t="shared" si="1"/>
        <v>104.38975245166291</v>
      </c>
    </row>
    <row r="16" spans="2:35" x14ac:dyDescent="0.25">
      <c r="B16" s="656"/>
      <c r="C16" s="74" t="s">
        <v>462</v>
      </c>
      <c r="D16" s="63"/>
      <c r="E16" s="63"/>
      <c r="F16" s="264"/>
      <c r="G16" s="32"/>
      <c r="H16" s="33"/>
      <c r="I16" s="34"/>
      <c r="J16" s="33"/>
      <c r="K16" s="34"/>
      <c r="L16" s="33"/>
      <c r="M16" s="34"/>
      <c r="N16" s="33"/>
      <c r="O16" s="34"/>
      <c r="P16" s="33"/>
      <c r="Q16" s="34"/>
      <c r="R16" s="37"/>
      <c r="S16" s="34"/>
      <c r="T16" s="37"/>
      <c r="U16" s="34"/>
      <c r="V16" s="37"/>
      <c r="W16" s="34"/>
      <c r="X16" s="37"/>
      <c r="Y16" s="34"/>
      <c r="Z16" s="37"/>
      <c r="AA16" s="34"/>
      <c r="AB16" s="37"/>
      <c r="AC16" s="34"/>
      <c r="AD16" s="37"/>
      <c r="AE16" s="75"/>
      <c r="AF16" s="36"/>
      <c r="AG16" s="33"/>
      <c r="AH16" s="33"/>
      <c r="AI16" s="38"/>
    </row>
    <row r="17" spans="2:35" x14ac:dyDescent="0.25">
      <c r="B17" s="656"/>
      <c r="C17" s="56" t="s">
        <v>996</v>
      </c>
      <c r="D17" s="57" t="str">
        <f>'[2]Unit Cost Report'!$AH$17</f>
        <v/>
      </c>
      <c r="E17" s="57" t="str">
        <f>'[3]Unit Cost Report'!$AH$17</f>
        <v/>
      </c>
      <c r="F17" s="263" t="str">
        <f t="shared" si="2"/>
        <v>N/A</v>
      </c>
      <c r="G17" s="48" t="str">
        <f>'[5]2022'!$BD$14</f>
        <v/>
      </c>
      <c r="H17" s="43" t="str">
        <f>'[5]2022'!$BG$14</f>
        <v/>
      </c>
      <c r="I17" s="44" t="str">
        <f>'[5]2022'!$BD$25</f>
        <v/>
      </c>
      <c r="J17" s="43" t="str">
        <f>'[5]2022'!$BG$25</f>
        <v/>
      </c>
      <c r="K17" s="44" t="str">
        <f>'[5]2022'!$BD$36</f>
        <v/>
      </c>
      <c r="L17" s="43" t="str">
        <f>'[5]2022'!$BG$36</f>
        <v/>
      </c>
      <c r="M17" s="44" t="str">
        <f>'[5]2022'!$BD$47</f>
        <v/>
      </c>
      <c r="N17" s="43" t="str">
        <f>'[5]2022'!$BG$47</f>
        <v/>
      </c>
      <c r="O17" s="44" t="str">
        <f>'[5]2022'!$BD$58</f>
        <v/>
      </c>
      <c r="P17" s="43" t="str">
        <f>'[5]2022'!$BG$58</f>
        <v/>
      </c>
      <c r="Q17" s="44" t="str">
        <f>'[5]2022'!$BD$69</f>
        <v/>
      </c>
      <c r="R17" s="46" t="str">
        <f>'[5]2022'!$BG$69</f>
        <v/>
      </c>
      <c r="S17" s="44" t="str">
        <f>'[5]2022'!$BD$80</f>
        <v/>
      </c>
      <c r="T17" s="46" t="str">
        <f>'[5]2022'!$BG$80</f>
        <v/>
      </c>
      <c r="U17" s="44" t="str">
        <f>'[5]2022'!$BD$91</f>
        <v/>
      </c>
      <c r="V17" s="46" t="str">
        <f>'[5]2022'!$BG$91</f>
        <v/>
      </c>
      <c r="W17" s="44" t="str">
        <f>'[5]2022'!$BD$102</f>
        <v/>
      </c>
      <c r="X17" s="46" t="str">
        <f>'[5]2022'!$BG$102</f>
        <v/>
      </c>
      <c r="Y17" s="44" t="str">
        <f>'[5]2022'!$BD$113</f>
        <v/>
      </c>
      <c r="Z17" s="46" t="str">
        <f>'[5]2022'!$BG$113</f>
        <v/>
      </c>
      <c r="AA17" s="44" t="str">
        <f>'[5]2022'!$BD$124</f>
        <v/>
      </c>
      <c r="AB17" s="46" t="str">
        <f>'[5]2022'!$BG$124</f>
        <v/>
      </c>
      <c r="AC17" s="44" t="str">
        <f>'[5]2022'!$BD$135</f>
        <v/>
      </c>
      <c r="AD17" s="46" t="str">
        <f>'[5]2022'!$BG$135</f>
        <v/>
      </c>
      <c r="AE17" s="48" t="str">
        <f>'[5]2022'!$BD$136</f>
        <v/>
      </c>
      <c r="AF17" s="47" t="str">
        <f>'[5]2022'!$BE$136</f>
        <v/>
      </c>
      <c r="AG17" s="43" t="str">
        <f>'[5]2022'!$BF$136</f>
        <v/>
      </c>
      <c r="AH17" s="43" t="str">
        <f>IF(AE17="","",AG17/AF17)</f>
        <v/>
      </c>
      <c r="AI17" s="49" t="str">
        <f>IF(OR(E17="",AH17=""),"N/A",(AH17-E17)/E17*100)</f>
        <v>N/A</v>
      </c>
    </row>
    <row r="18" spans="2:35" x14ac:dyDescent="0.25">
      <c r="B18" s="656"/>
      <c r="C18" s="64" t="s">
        <v>997</v>
      </c>
      <c r="D18" s="21">
        <f>'[2]Unit Cost Report'!$AH$18</f>
        <v>4060.8807580620805</v>
      </c>
      <c r="E18" s="21" t="str">
        <f>'[3]Unit Cost Report'!$AH$18</f>
        <v/>
      </c>
      <c r="F18" s="259" t="str">
        <f t="shared" si="2"/>
        <v>N/A</v>
      </c>
      <c r="G18" s="22" t="str">
        <f>'[5]2022'!$BH$14</f>
        <v/>
      </c>
      <c r="H18" s="23" t="str">
        <f>'[5]2022'!$BK$14</f>
        <v/>
      </c>
      <c r="I18" s="24">
        <f>'[5]2022'!$BH$25</f>
        <v>1</v>
      </c>
      <c r="J18" s="23">
        <f>'[5]2022'!$BK$25</f>
        <v>12370.690763612665</v>
      </c>
      <c r="K18" s="24" t="str">
        <f>'[5]2022'!$BH$36</f>
        <v/>
      </c>
      <c r="L18" s="23" t="str">
        <f>'[5]2022'!$BK$36</f>
        <v/>
      </c>
      <c r="M18" s="24" t="str">
        <f>'[5]2022'!$BH$47</f>
        <v/>
      </c>
      <c r="N18" s="23" t="str">
        <f>'[5]2022'!$BK$47</f>
        <v/>
      </c>
      <c r="O18" s="24" t="str">
        <f>'[5]2022'!$BH$58</f>
        <v/>
      </c>
      <c r="P18" s="23" t="str">
        <f>'[5]2022'!$BK$58</f>
        <v/>
      </c>
      <c r="Q18" s="24" t="str">
        <f>'[5]2022'!$BH$69</f>
        <v/>
      </c>
      <c r="R18" s="27" t="str">
        <f>'[5]2022'!$BK$69</f>
        <v/>
      </c>
      <c r="S18" s="24">
        <f>'[5]2022'!$BH$80</f>
        <v>1</v>
      </c>
      <c r="T18" s="27">
        <f>'[5]2022'!$BK$80</f>
        <v>12041.886569010416</v>
      </c>
      <c r="U18" s="24" t="str">
        <f>'[5]2022'!$BH$91</f>
        <v/>
      </c>
      <c r="V18" s="27" t="str">
        <f>'[5]2022'!$BK$91</f>
        <v/>
      </c>
      <c r="W18" s="24" t="str">
        <f>'[5]2022'!$BH$102</f>
        <v/>
      </c>
      <c r="X18" s="27" t="str">
        <f>'[5]2022'!$BK$102</f>
        <v/>
      </c>
      <c r="Y18" s="24" t="str">
        <f>'[5]2022'!$BH$113</f>
        <v/>
      </c>
      <c r="Z18" s="27" t="str">
        <f>'[5]2022'!$BK$113</f>
        <v/>
      </c>
      <c r="AA18" s="24" t="str">
        <f>'[5]2022'!$BH$124</f>
        <v/>
      </c>
      <c r="AB18" s="27" t="str">
        <f>'[5]2022'!$BK$124</f>
        <v/>
      </c>
      <c r="AC18" s="24" t="str">
        <f>'[5]2022'!$BH$135</f>
        <v/>
      </c>
      <c r="AD18" s="27" t="str">
        <f>'[5]2022'!$BK$135</f>
        <v/>
      </c>
      <c r="AE18" s="42">
        <f>'[5]2022'!$BH$136</f>
        <v>2</v>
      </c>
      <c r="AF18" s="59">
        <f>'[5]2022'!$BI$136</f>
        <v>6158.04</v>
      </c>
      <c r="AG18" s="60">
        <f>'[5]2022'!$BJ$136</f>
        <v>75508447.992968738</v>
      </c>
      <c r="AH18" s="60">
        <f>IF(AE18="","",AG18/AF18)</f>
        <v>12261.766405052376</v>
      </c>
      <c r="AI18" s="61" t="str">
        <f>IF(OR(E18="",AH18=""),"N/A",(AH18-E18)/E18*100)</f>
        <v>N/A</v>
      </c>
    </row>
    <row r="19" spans="2:35" x14ac:dyDescent="0.25">
      <c r="B19" s="656"/>
      <c r="C19" s="76" t="s">
        <v>463</v>
      </c>
      <c r="D19" s="31"/>
      <c r="E19" s="31"/>
      <c r="F19" s="260"/>
      <c r="G19" s="32"/>
      <c r="H19" s="33"/>
      <c r="I19" s="34"/>
      <c r="J19" s="33"/>
      <c r="K19" s="34"/>
      <c r="L19" s="33"/>
      <c r="M19" s="34"/>
      <c r="N19" s="33"/>
      <c r="O19" s="34"/>
      <c r="P19" s="33"/>
      <c r="Q19" s="34"/>
      <c r="R19" s="37"/>
      <c r="S19" s="34"/>
      <c r="T19" s="37"/>
      <c r="U19" s="34"/>
      <c r="V19" s="37"/>
      <c r="W19" s="34"/>
      <c r="X19" s="37"/>
      <c r="Y19" s="34"/>
      <c r="Z19" s="37"/>
      <c r="AA19" s="34"/>
      <c r="AB19" s="37"/>
      <c r="AC19" s="34"/>
      <c r="AD19" s="37"/>
      <c r="AE19" s="75"/>
      <c r="AF19" s="36"/>
      <c r="AG19" s="33"/>
      <c r="AH19" s="33"/>
      <c r="AI19" s="38"/>
    </row>
    <row r="20" spans="2:35" x14ac:dyDescent="0.25">
      <c r="B20" s="656"/>
      <c r="C20" s="56" t="s">
        <v>996</v>
      </c>
      <c r="D20" s="77">
        <f>'[2]Unit Cost Report'!$AH$20</f>
        <v>3998.976285466937</v>
      </c>
      <c r="E20" s="77">
        <f>'[3]Unit Cost Report'!$AH$20</f>
        <v>4141.0815779689383</v>
      </c>
      <c r="F20" s="267">
        <f t="shared" si="2"/>
        <v>3.5535417656373633</v>
      </c>
      <c r="G20" s="78" t="str">
        <f>'[5]2022'!$BL$14</f>
        <v/>
      </c>
      <c r="H20" s="51" t="str">
        <f>'[5]2022'!$BO$14</f>
        <v/>
      </c>
      <c r="I20" s="52">
        <f>'[5]2022'!$BL$25</f>
        <v>2</v>
      </c>
      <c r="J20" s="51">
        <f>'[5]2022'!$BO$25</f>
        <v>5696.6693080597361</v>
      </c>
      <c r="K20" s="52">
        <f>'[5]2022'!$BL$36</f>
        <v>1</v>
      </c>
      <c r="L20" s="51">
        <f>'[5]2022'!$BO$36</f>
        <v>6104.8770611360951</v>
      </c>
      <c r="M20" s="52" t="str">
        <f>'[5]2022'!$BL$47</f>
        <v/>
      </c>
      <c r="N20" s="51" t="str">
        <f>'[5]2022'!$BO$47</f>
        <v/>
      </c>
      <c r="O20" s="52">
        <f>'[5]2022'!$BL$58</f>
        <v>1</v>
      </c>
      <c r="P20" s="51">
        <f>'[5]2022'!$BO$58</f>
        <v>5637.7393980967108</v>
      </c>
      <c r="Q20" s="52" t="str">
        <f>'[5]2022'!$BL$69</f>
        <v/>
      </c>
      <c r="R20" s="53" t="str">
        <f>'[5]2022'!$BO$69</f>
        <v/>
      </c>
      <c r="S20" s="52">
        <f>'[5]2022'!$BL$80</f>
        <v>1</v>
      </c>
      <c r="T20" s="53">
        <f>'[5]2022'!$BO$80</f>
        <v>13152.149776804086</v>
      </c>
      <c r="U20" s="52" t="str">
        <f>'[5]2022'!$BL$91</f>
        <v/>
      </c>
      <c r="V20" s="53" t="str">
        <f>'[5]2022'!$BO$91</f>
        <v/>
      </c>
      <c r="W20" s="52" t="str">
        <f>'[5]2022'!$BL$102</f>
        <v/>
      </c>
      <c r="X20" s="53" t="str">
        <f>'[5]2022'!$BO$102</f>
        <v/>
      </c>
      <c r="Y20" s="52" t="str">
        <f>'[5]2022'!$BL$113</f>
        <v/>
      </c>
      <c r="Z20" s="53" t="str">
        <f>'[5]2022'!$BO$113</f>
        <v/>
      </c>
      <c r="AA20" s="52" t="str">
        <f>'[5]2022'!$BL$124</f>
        <v/>
      </c>
      <c r="AB20" s="53" t="str">
        <f>'[5]2022'!$BO$124</f>
        <v/>
      </c>
      <c r="AC20" s="52" t="str">
        <f>'[5]2022'!$BL$135</f>
        <v/>
      </c>
      <c r="AD20" s="53" t="str">
        <f>'[5]2022'!$BO$135</f>
        <v/>
      </c>
      <c r="AE20" s="48">
        <f>'[5]2022'!$BL$136</f>
        <v>5</v>
      </c>
      <c r="AF20" s="47">
        <f>'[5]2022'!$BM$136</f>
        <v>2500.5447599999998</v>
      </c>
      <c r="AG20" s="43">
        <f>'[5]2022'!$BN$136</f>
        <v>22489218.650091797</v>
      </c>
      <c r="AH20" s="43">
        <f>IF(AE20="","",AG20/AF20)</f>
        <v>8993.7276907979849</v>
      </c>
      <c r="AI20" s="49">
        <f>IF(OR(E20="",AH20=""),"N/A",(AH20-E20)/E20*100)</f>
        <v>117.18306006444594</v>
      </c>
    </row>
    <row r="21" spans="2:35" x14ac:dyDescent="0.25">
      <c r="B21" s="656"/>
      <c r="C21" s="64" t="s">
        <v>997</v>
      </c>
      <c r="D21" s="65">
        <f>'[2]Unit Cost Report'!$AH$21</f>
        <v>8225.7098399778151</v>
      </c>
      <c r="E21" s="65">
        <f>'[3]Unit Cost Report'!$AH$21</f>
        <v>5980.9276436096152</v>
      </c>
      <c r="F21" s="266">
        <f t="shared" si="2"/>
        <v>-27.289829571404557</v>
      </c>
      <c r="G21" s="66" t="str">
        <f>'[5]2022'!$BP$14</f>
        <v/>
      </c>
      <c r="H21" s="67" t="str">
        <f>'[5]2022'!$BS$14</f>
        <v/>
      </c>
      <c r="I21" s="68" t="str">
        <f>'[5]2022'!$BP$25</f>
        <v/>
      </c>
      <c r="J21" s="67" t="str">
        <f>'[5]2022'!$BS$25</f>
        <v/>
      </c>
      <c r="K21" s="68" t="str">
        <f>'[5]2022'!$BP$36</f>
        <v/>
      </c>
      <c r="L21" s="67" t="str">
        <f>'[5]2022'!$BS$36</f>
        <v/>
      </c>
      <c r="M21" s="68" t="str">
        <f>'[5]2022'!$BP$47</f>
        <v/>
      </c>
      <c r="N21" s="67" t="str">
        <f>'[5]2022'!$BS$47</f>
        <v/>
      </c>
      <c r="O21" s="68" t="str">
        <f>'[5]2022'!$BP$58</f>
        <v/>
      </c>
      <c r="P21" s="67" t="str">
        <f>'[5]2022'!$BS$58</f>
        <v/>
      </c>
      <c r="Q21" s="68" t="str">
        <f>'[5]2022'!$BP$69</f>
        <v/>
      </c>
      <c r="R21" s="69" t="str">
        <f>'[5]2022'!$BS$69</f>
        <v/>
      </c>
      <c r="S21" s="68" t="str">
        <f>'[5]2022'!$BP$80</f>
        <v/>
      </c>
      <c r="T21" s="69" t="str">
        <f>'[5]2022'!$BS$80</f>
        <v/>
      </c>
      <c r="U21" s="68" t="str">
        <f>'[5]2022'!$BP$91</f>
        <v/>
      </c>
      <c r="V21" s="69" t="str">
        <f>'[5]2022'!$BS$91</f>
        <v/>
      </c>
      <c r="W21" s="68" t="str">
        <f>'[5]2022'!$BP$102</f>
        <v/>
      </c>
      <c r="X21" s="69" t="str">
        <f>'[5]2022'!$BS$102</f>
        <v/>
      </c>
      <c r="Y21" s="68" t="str">
        <f>'[5]2022'!$BP$113</f>
        <v/>
      </c>
      <c r="Z21" s="69" t="str">
        <f>'[5]2022'!$BS$113</f>
        <v/>
      </c>
      <c r="AA21" s="68" t="str">
        <f>'[5]2022'!$BP$124</f>
        <v/>
      </c>
      <c r="AB21" s="69" t="str">
        <f>'[5]2022'!$BS$124</f>
        <v/>
      </c>
      <c r="AC21" s="68" t="str">
        <f>'[5]2022'!$BP$135</f>
        <v/>
      </c>
      <c r="AD21" s="69" t="str">
        <f>'[5]2022'!$BS$135</f>
        <v/>
      </c>
      <c r="AE21" s="22" t="str">
        <f>'[5]2022'!$BP$136</f>
        <v/>
      </c>
      <c r="AF21" s="26" t="str">
        <f>'[5]2022'!$BQ$136</f>
        <v/>
      </c>
      <c r="AG21" s="23" t="str">
        <f>'[5]2022'!$BR$136</f>
        <v/>
      </c>
      <c r="AH21" s="23" t="str">
        <f>IF(AE21="","",AG21/AF21)</f>
        <v/>
      </c>
      <c r="AI21" s="29" t="str">
        <f>IF(OR(E21="",AH21=""),"N/A",(AH21-E21)/E21*100)</f>
        <v>N/A</v>
      </c>
    </row>
    <row r="22" spans="2:35" x14ac:dyDescent="0.25">
      <c r="B22" s="656"/>
      <c r="C22" s="79" t="s">
        <v>464</v>
      </c>
      <c r="D22" s="63"/>
      <c r="E22" s="63"/>
      <c r="F22" s="264"/>
      <c r="G22" s="32"/>
      <c r="H22" s="33"/>
      <c r="I22" s="34"/>
      <c r="J22" s="33"/>
      <c r="K22" s="34"/>
      <c r="L22" s="33"/>
      <c r="M22" s="34"/>
      <c r="N22" s="33"/>
      <c r="O22" s="34"/>
      <c r="P22" s="33"/>
      <c r="Q22" s="34"/>
      <c r="R22" s="37"/>
      <c r="S22" s="34"/>
      <c r="T22" s="37"/>
      <c r="U22" s="34"/>
      <c r="V22" s="37"/>
      <c r="W22" s="34"/>
      <c r="X22" s="37"/>
      <c r="Y22" s="34"/>
      <c r="Z22" s="37"/>
      <c r="AA22" s="34"/>
      <c r="AB22" s="37"/>
      <c r="AC22" s="34"/>
      <c r="AD22" s="37"/>
      <c r="AE22" s="75"/>
      <c r="AF22" s="36"/>
      <c r="AG22" s="33"/>
      <c r="AH22" s="33"/>
      <c r="AI22" s="38"/>
    </row>
    <row r="23" spans="2:35" x14ac:dyDescent="0.25">
      <c r="B23" s="656"/>
      <c r="C23" s="56" t="s">
        <v>996</v>
      </c>
      <c r="D23" s="57" t="str">
        <f>'[2]Unit Cost Report'!$AH$23</f>
        <v/>
      </c>
      <c r="E23" s="57">
        <f>'[3]Unit Cost Report'!$AH$23</f>
        <v>3951.7601679872646</v>
      </c>
      <c r="F23" s="263" t="str">
        <f t="shared" si="2"/>
        <v>N/A</v>
      </c>
      <c r="G23" s="48" t="str">
        <f>'[5]2022'!$BT$14</f>
        <v/>
      </c>
      <c r="H23" s="43" t="str">
        <f>'[5]2022'!$BW$14</f>
        <v/>
      </c>
      <c r="I23" s="44">
        <f>'[5]2022'!$BT$25</f>
        <v>2</v>
      </c>
      <c r="J23" s="43">
        <f>'[5]2022'!$BW$25</f>
        <v>5696.6693080597361</v>
      </c>
      <c r="K23" s="44">
        <f>'[5]2022'!$BT$36</f>
        <v>1</v>
      </c>
      <c r="L23" s="43">
        <f>'[5]2022'!$BW$36</f>
        <v>6104.8770611360951</v>
      </c>
      <c r="M23" s="44" t="str">
        <f>'[5]2022'!$BT$47</f>
        <v/>
      </c>
      <c r="N23" s="43" t="str">
        <f>'[5]2022'!$BW$47</f>
        <v/>
      </c>
      <c r="O23" s="44">
        <f>'[5]2022'!$BT$58</f>
        <v>1</v>
      </c>
      <c r="P23" s="43">
        <f>'[5]2022'!$BW$58</f>
        <v>5637.7393980967108</v>
      </c>
      <c r="Q23" s="44" t="str">
        <f>'[5]2022'!$BT$69</f>
        <v/>
      </c>
      <c r="R23" s="46" t="str">
        <f>'[5]2022'!$BW$69</f>
        <v/>
      </c>
      <c r="S23" s="44" t="str">
        <f>'[5]2022'!$BT$80</f>
        <v/>
      </c>
      <c r="T23" s="46" t="str">
        <f>'[5]2022'!$BW$80</f>
        <v/>
      </c>
      <c r="U23" s="44" t="str">
        <f>'[5]2022'!$BT$91</f>
        <v/>
      </c>
      <c r="V23" s="46" t="str">
        <f>'[5]2022'!$BW$91</f>
        <v/>
      </c>
      <c r="W23" s="44" t="str">
        <f>'[5]2022'!$BT$102</f>
        <v/>
      </c>
      <c r="X23" s="46" t="str">
        <f>'[5]2022'!$BW$102</f>
        <v/>
      </c>
      <c r="Y23" s="44" t="str">
        <f>'[5]2022'!$BT$113</f>
        <v/>
      </c>
      <c r="Z23" s="46" t="str">
        <f>'[5]2022'!$BW$113</f>
        <v/>
      </c>
      <c r="AA23" s="44" t="str">
        <f>'[5]2022'!$BT$124</f>
        <v/>
      </c>
      <c r="AB23" s="46" t="str">
        <f>'[5]2022'!$BW$124</f>
        <v/>
      </c>
      <c r="AC23" s="44" t="str">
        <f>'[5]2022'!$BT$135</f>
        <v/>
      </c>
      <c r="AD23" s="46" t="str">
        <f>'[5]2022'!$BW$135</f>
        <v/>
      </c>
      <c r="AE23" s="48">
        <f>'[5]2022'!$BT$136</f>
        <v>4</v>
      </c>
      <c r="AF23" s="47">
        <f>'[5]2022'!$BU$136</f>
        <v>1406.9847599999998</v>
      </c>
      <c r="AG23" s="43">
        <f>'[5]2022'!$BV$136</f>
        <v>8106553.7401699219</v>
      </c>
      <c r="AH23" s="43">
        <f>IF(AE23="","",AG23/AF23)</f>
        <v>5761.6499983766153</v>
      </c>
      <c r="AI23" s="49">
        <f>IF(OR(E23="",AH23=""),"N/A",(AH23-E23)/E23*100)</f>
        <v>45.799586853753198</v>
      </c>
    </row>
    <row r="24" spans="2:35" x14ac:dyDescent="0.25">
      <c r="B24" s="656"/>
      <c r="C24" s="64" t="s">
        <v>997</v>
      </c>
      <c r="D24" s="21" t="str">
        <f>'[2]Unit Cost Report'!$AH$24</f>
        <v/>
      </c>
      <c r="E24" s="21" t="str">
        <f>'[3]Unit Cost Report'!$AH$24</f>
        <v/>
      </c>
      <c r="F24" s="259" t="str">
        <f t="shared" si="2"/>
        <v>N/A</v>
      </c>
      <c r="G24" s="22" t="str">
        <f>'[5]2022'!$BX$14</f>
        <v/>
      </c>
      <c r="H24" s="23" t="str">
        <f>'[5]2022'!$CA$14</f>
        <v/>
      </c>
      <c r="I24" s="24" t="str">
        <f>'[5]2022'!$BX$25</f>
        <v/>
      </c>
      <c r="J24" s="23" t="str">
        <f>'[5]2022'!$CA$25</f>
        <v/>
      </c>
      <c r="K24" s="24" t="str">
        <f>'[5]2022'!$BX$36</f>
        <v/>
      </c>
      <c r="L24" s="23" t="str">
        <f>'[5]2022'!$CA$36</f>
        <v/>
      </c>
      <c r="M24" s="24" t="str">
        <f>'[5]2022'!$BX$47</f>
        <v/>
      </c>
      <c r="N24" s="23" t="str">
        <f>'[5]2022'!$CA$47</f>
        <v/>
      </c>
      <c r="O24" s="24" t="str">
        <f>'[5]2022'!$BX$58</f>
        <v/>
      </c>
      <c r="P24" s="23" t="str">
        <f>'[5]2022'!$CA$58</f>
        <v/>
      </c>
      <c r="Q24" s="24" t="str">
        <f>'[5]2022'!$BX$69</f>
        <v/>
      </c>
      <c r="R24" s="27" t="str">
        <f>'[5]2022'!$CA$69</f>
        <v/>
      </c>
      <c r="S24" s="24" t="str">
        <f>'[5]2022'!$BX$80</f>
        <v/>
      </c>
      <c r="T24" s="27" t="str">
        <f>'[5]2022'!$CA$80</f>
        <v/>
      </c>
      <c r="U24" s="24" t="str">
        <f>'[5]2022'!$BX$91</f>
        <v/>
      </c>
      <c r="V24" s="27" t="str">
        <f>'[5]2022'!$CA$91</f>
        <v/>
      </c>
      <c r="W24" s="24" t="str">
        <f>'[5]2022'!$BX$102</f>
        <v/>
      </c>
      <c r="X24" s="27" t="str">
        <f>'[5]2022'!$CA$102</f>
        <v/>
      </c>
      <c r="Y24" s="24" t="str">
        <f>'[5]2022'!$BX$113</f>
        <v/>
      </c>
      <c r="Z24" s="67" t="str">
        <f>'[5]2022'!$CA$113</f>
        <v/>
      </c>
      <c r="AA24" s="24">
        <f>'[5]2022'!$BX$124</f>
        <v>1</v>
      </c>
      <c r="AB24" s="27">
        <f>'[5]2022'!$CA$124</f>
        <v>11712.494144056127</v>
      </c>
      <c r="AC24" s="24" t="str">
        <f>'[5]2022'!$BX$135</f>
        <v/>
      </c>
      <c r="AD24" s="27" t="str">
        <f>'[5]2022'!$CA$135</f>
        <v/>
      </c>
      <c r="AE24" s="42">
        <f>'[5]2022'!$BX$136</f>
        <v>1</v>
      </c>
      <c r="AF24" s="59">
        <f>'[5]2022'!$BY$136</f>
        <v>449.46280000000002</v>
      </c>
      <c r="AG24" s="60">
        <f>'[5]2022'!$BZ$136</f>
        <v>5264330.41297107</v>
      </c>
      <c r="AH24" s="60">
        <f>IF(AE24="","",AG24/AF24)</f>
        <v>11712.494144056127</v>
      </c>
      <c r="AI24" s="61" t="str">
        <f>IF(OR(E24="",AH24=""),"N/A",(AH24-E24)/E24*100)</f>
        <v>N/A</v>
      </c>
    </row>
    <row r="25" spans="2:35" x14ac:dyDescent="0.25">
      <c r="B25" s="656"/>
      <c r="C25" s="30" t="s">
        <v>465</v>
      </c>
      <c r="D25" s="31"/>
      <c r="E25" s="31"/>
      <c r="F25" s="260"/>
      <c r="G25" s="32"/>
      <c r="H25" s="33"/>
      <c r="I25" s="34"/>
      <c r="J25" s="33"/>
      <c r="K25" s="34"/>
      <c r="L25" s="33"/>
      <c r="M25" s="34"/>
      <c r="N25" s="33"/>
      <c r="O25" s="34"/>
      <c r="P25" s="33"/>
      <c r="Q25" s="34"/>
      <c r="R25" s="37"/>
      <c r="S25" s="34"/>
      <c r="T25" s="37"/>
      <c r="U25" s="34"/>
      <c r="V25" s="37"/>
      <c r="W25" s="34"/>
      <c r="X25" s="37"/>
      <c r="Y25" s="80"/>
      <c r="Z25" s="81"/>
      <c r="AA25" s="34"/>
      <c r="AB25" s="37"/>
      <c r="AC25" s="34"/>
      <c r="AD25" s="37"/>
      <c r="AE25" s="75"/>
      <c r="AF25" s="36"/>
      <c r="AG25" s="33"/>
      <c r="AH25" s="33"/>
      <c r="AI25" s="38"/>
    </row>
    <row r="26" spans="2:35" x14ac:dyDescent="0.25">
      <c r="B26" s="656"/>
      <c r="C26" s="50" t="s">
        <v>996</v>
      </c>
      <c r="D26" s="41">
        <f>'[2]Unit Cost Report'!$AH$26</f>
        <v>4043.0326579562707</v>
      </c>
      <c r="E26" s="41">
        <f>'[3]Unit Cost Report'!$AH$26</f>
        <v>3874.2314816548414</v>
      </c>
      <c r="F26" s="261">
        <f t="shared" si="2"/>
        <v>-4.1751128566633255</v>
      </c>
      <c r="G26" s="78" t="str">
        <f>'[5]2022'!$CB$14</f>
        <v/>
      </c>
      <c r="H26" s="51" t="str">
        <f>'[5]2022'!$CE$14</f>
        <v/>
      </c>
      <c r="I26" s="52">
        <f>'[5]2022'!$CB$25</f>
        <v>2</v>
      </c>
      <c r="J26" s="51">
        <f>'[5]2022'!$CE$25</f>
        <v>5696.6693080597361</v>
      </c>
      <c r="K26" s="52">
        <f>'[5]2022'!$CB$36</f>
        <v>1</v>
      </c>
      <c r="L26" s="51">
        <f>'[5]2022'!$CE$36</f>
        <v>6104.8770611360951</v>
      </c>
      <c r="M26" s="52" t="str">
        <f>'[5]2022'!$CB$47</f>
        <v/>
      </c>
      <c r="N26" s="51" t="str">
        <f>'[5]2022'!$CE$47</f>
        <v/>
      </c>
      <c r="O26" s="52" t="str">
        <f>'[5]2022'!$CB$58</f>
        <v/>
      </c>
      <c r="P26" s="51" t="str">
        <f>'[5]2022'!$CE$58</f>
        <v/>
      </c>
      <c r="Q26" s="52" t="str">
        <f>'[5]2022'!$CB$69</f>
        <v/>
      </c>
      <c r="R26" s="53" t="str">
        <f>'[5]2022'!$CE$69</f>
        <v/>
      </c>
      <c r="S26" s="52" t="str">
        <f>'[5]2022'!$CB$80</f>
        <v/>
      </c>
      <c r="T26" s="53" t="str">
        <f>'[5]2022'!$CE$80</f>
        <v/>
      </c>
      <c r="U26" s="52" t="str">
        <f>'[5]2022'!$CB$91</f>
        <v/>
      </c>
      <c r="V26" s="53" t="str">
        <f>'[5]2022'!$CE$91</f>
        <v/>
      </c>
      <c r="W26" s="52" t="str">
        <f>'[5]2022'!$CB$102</f>
        <v/>
      </c>
      <c r="X26" s="53" t="str">
        <f>'[5]2022'!$CE$102</f>
        <v/>
      </c>
      <c r="Y26" s="52" t="str">
        <f>'[5]2022'!$CB$113</f>
        <v/>
      </c>
      <c r="Z26" s="43" t="str">
        <f>'[5]2022'!$CE$113</f>
        <v/>
      </c>
      <c r="AA26" s="52" t="str">
        <f>'[5]2022'!$CB$124</f>
        <v/>
      </c>
      <c r="AB26" s="53" t="str">
        <f>'[5]2022'!$CE$124</f>
        <v/>
      </c>
      <c r="AC26" s="52" t="str">
        <f>'[5]2022'!$CB$135</f>
        <v/>
      </c>
      <c r="AD26" s="53" t="str">
        <f>'[5]2022'!$CE$135</f>
        <v/>
      </c>
      <c r="AE26" s="48">
        <f>'[5]2022'!$CB$136</f>
        <v>3</v>
      </c>
      <c r="AF26" s="47">
        <f>'[5]2022'!$CC$136</f>
        <v>975.71879999999999</v>
      </c>
      <c r="AG26" s="43">
        <f>'[5]2022'!$CD$136</f>
        <v>5675188.6464199219</v>
      </c>
      <c r="AH26" s="43">
        <f>IF(AE26="","",AG26/AF26)</f>
        <v>5816.4182615113305</v>
      </c>
      <c r="AI26" s="49">
        <f>IF(OR(E26="",AH26=""),"N/A",(AH26-E26)/E26*100)</f>
        <v>50.130891482687105</v>
      </c>
    </row>
    <row r="27" spans="2:35" x14ac:dyDescent="0.25">
      <c r="B27" s="666"/>
      <c r="C27" s="64" t="s">
        <v>997</v>
      </c>
      <c r="D27" s="65" t="str">
        <f>'[2]Unit Cost Report'!$AH$27</f>
        <v/>
      </c>
      <c r="E27" s="65" t="str">
        <f>'[3]Unit Cost Report'!$AH$27</f>
        <v/>
      </c>
      <c r="F27" s="266" t="str">
        <f t="shared" si="2"/>
        <v>N/A</v>
      </c>
      <c r="G27" s="66" t="str">
        <f>'[5]2022'!$CF$14</f>
        <v/>
      </c>
      <c r="H27" s="67" t="str">
        <f>'[5]2022'!$CI$14</f>
        <v/>
      </c>
      <c r="I27" s="68" t="str">
        <f>'[5]2022'!$CF$25</f>
        <v/>
      </c>
      <c r="J27" s="67" t="str">
        <f>'[5]2022'!$CI$25</f>
        <v/>
      </c>
      <c r="K27" s="68" t="str">
        <f>'[5]2022'!$CF$36</f>
        <v/>
      </c>
      <c r="L27" s="67" t="str">
        <f>'[5]2022'!$CI$36</f>
        <v/>
      </c>
      <c r="M27" s="68" t="str">
        <f>'[5]2022'!$CF$47</f>
        <v/>
      </c>
      <c r="N27" s="67" t="str">
        <f>'[5]2022'!$CI$47</f>
        <v/>
      </c>
      <c r="O27" s="68" t="str">
        <f>'[5]2022'!$CF$58</f>
        <v/>
      </c>
      <c r="P27" s="67" t="str">
        <f>'[5]2022'!$CI$58</f>
        <v/>
      </c>
      <c r="Q27" s="68" t="str">
        <f>'[5]2022'!$CF$69</f>
        <v/>
      </c>
      <c r="R27" s="69" t="str">
        <f>'[5]2022'!$CI$69</f>
        <v/>
      </c>
      <c r="S27" s="68" t="str">
        <f>'[5]2022'!$CF$80</f>
        <v/>
      </c>
      <c r="T27" s="69" t="str">
        <f>'[5]2022'!$CI$80</f>
        <v/>
      </c>
      <c r="U27" s="68" t="str">
        <f>'[5]2022'!$CF$91</f>
        <v/>
      </c>
      <c r="V27" s="69" t="str">
        <f>'[5]2022'!$CI$91</f>
        <v/>
      </c>
      <c r="W27" s="68" t="str">
        <f>'[5]2022'!$CF$102</f>
        <v/>
      </c>
      <c r="X27" s="69" t="str">
        <f>'[5]2022'!$CI$102</f>
        <v/>
      </c>
      <c r="Y27" s="68" t="str">
        <f>'[5]2022'!$CF$113</f>
        <v/>
      </c>
      <c r="Z27" s="69" t="str">
        <f>'[5]2022'!$CI$113</f>
        <v/>
      </c>
      <c r="AA27" s="68" t="str">
        <f>'[5]2022'!$CF$124</f>
        <v/>
      </c>
      <c r="AB27" s="69" t="str">
        <f>'[5]2022'!$CI$124</f>
        <v/>
      </c>
      <c r="AC27" s="68" t="str">
        <f>'[5]2022'!$CF$135</f>
        <v/>
      </c>
      <c r="AD27" s="69" t="str">
        <f>'[5]2022'!$CI$135</f>
        <v/>
      </c>
      <c r="AE27" s="22" t="str">
        <f>'[5]2022'!$CF$136</f>
        <v/>
      </c>
      <c r="AF27" s="26" t="str">
        <f>'[5]2022'!$CG$136</f>
        <v/>
      </c>
      <c r="AG27" s="23" t="str">
        <f>'[5]2022'!$CH$136</f>
        <v/>
      </c>
      <c r="AH27" s="26" t="str">
        <f>IF(AE27="","",AG27/AF27)</f>
        <v/>
      </c>
      <c r="AI27" s="29" t="str">
        <f>IF(OR(E27="",AH27=""),"N/A",(AH27-E27)/E27*100)</f>
        <v>N/A</v>
      </c>
    </row>
    <row r="28" spans="2:35" ht="12.75" customHeight="1" x14ac:dyDescent="0.25">
      <c r="B28" s="655" t="s">
        <v>466</v>
      </c>
      <c r="C28" s="30" t="s">
        <v>467</v>
      </c>
      <c r="D28" s="31"/>
      <c r="E28" s="31"/>
      <c r="F28" s="260"/>
      <c r="G28" s="32"/>
      <c r="H28" s="33"/>
      <c r="I28" s="34"/>
      <c r="J28" s="33"/>
      <c r="K28" s="34"/>
      <c r="L28" s="33"/>
      <c r="M28" s="34"/>
      <c r="N28" s="33"/>
      <c r="O28" s="34"/>
      <c r="P28" s="33"/>
      <c r="Q28" s="34"/>
      <c r="R28" s="37"/>
      <c r="S28" s="34"/>
      <c r="T28" s="37"/>
      <c r="U28" s="34"/>
      <c r="V28" s="37"/>
      <c r="W28" s="34"/>
      <c r="X28" s="37"/>
      <c r="Y28" s="34"/>
      <c r="Z28" s="37"/>
      <c r="AA28" s="34"/>
      <c r="AB28" s="37"/>
      <c r="AC28" s="34"/>
      <c r="AD28" s="37"/>
      <c r="AE28" s="75"/>
      <c r="AF28" s="36"/>
      <c r="AG28" s="33"/>
      <c r="AH28" s="36"/>
      <c r="AI28" s="38"/>
    </row>
    <row r="29" spans="2:35" x14ac:dyDescent="0.25">
      <c r="B29" s="656"/>
      <c r="C29" s="50" t="s">
        <v>468</v>
      </c>
      <c r="D29" s="41">
        <f>'[2]Unit Cost Report'!$AH$29</f>
        <v>4146.8189191792817</v>
      </c>
      <c r="E29" s="41" t="str">
        <f>'[3]Unit Cost Report'!$AH$29</f>
        <v/>
      </c>
      <c r="F29" s="261" t="str">
        <f t="shared" si="2"/>
        <v>N/A</v>
      </c>
      <c r="G29" s="78" t="str">
        <f>'[5]2022'!$CN$14</f>
        <v/>
      </c>
      <c r="H29" s="51" t="str">
        <f>'[5]2022'!$CQ$14</f>
        <v/>
      </c>
      <c r="I29" s="52" t="str">
        <f>'[5]2022'!$CN$25</f>
        <v/>
      </c>
      <c r="J29" s="51" t="str">
        <f>'[5]2022'!$CQ$25</f>
        <v/>
      </c>
      <c r="K29" s="52" t="str">
        <f>'[5]2022'!$CN$36</f>
        <v/>
      </c>
      <c r="L29" s="51" t="str">
        <f>'[5]2022'!$CQ$36</f>
        <v/>
      </c>
      <c r="M29" s="52" t="str">
        <f>'[5]2022'!$CN$47</f>
        <v/>
      </c>
      <c r="N29" s="51" t="str">
        <f>'[5]2022'!$CQ$47</f>
        <v/>
      </c>
      <c r="O29" s="52" t="str">
        <f>'[5]2022'!$CN$58</f>
        <v/>
      </c>
      <c r="P29" s="43" t="str">
        <f>'[5]2022'!$CQ$58</f>
        <v/>
      </c>
      <c r="Q29" s="52" t="str">
        <f>'[5]2022'!$CN$69</f>
        <v/>
      </c>
      <c r="R29" s="53" t="str">
        <f>'[5]2022'!$CQ$69</f>
        <v/>
      </c>
      <c r="S29" s="52">
        <f>'[5]2022'!$CN$80</f>
        <v>1</v>
      </c>
      <c r="T29" s="53">
        <f>'[5]2022'!$CQ$80</f>
        <v>13152.149776804086</v>
      </c>
      <c r="U29" s="52" t="str">
        <f>'[5]2022'!$CN$91</f>
        <v/>
      </c>
      <c r="V29" s="53" t="str">
        <f>'[5]2022'!$CQ$91</f>
        <v/>
      </c>
      <c r="W29" s="52" t="str">
        <f>'[5]2022'!$CN$102</f>
        <v/>
      </c>
      <c r="X29" s="53" t="str">
        <f>'[5]2022'!$CQ$102</f>
        <v/>
      </c>
      <c r="Y29" s="52" t="str">
        <f>'[5]2022'!$CN$113</f>
        <v/>
      </c>
      <c r="Z29" s="53" t="str">
        <f>'[5]2022'!$CQ$113</f>
        <v/>
      </c>
      <c r="AA29" s="52" t="str">
        <f>'[5]2022'!$CN$124</f>
        <v/>
      </c>
      <c r="AB29" s="53" t="str">
        <f>'[5]2022'!$CQ$124</f>
        <v/>
      </c>
      <c r="AC29" s="52" t="str">
        <f>'[5]2022'!$CN$135</f>
        <v/>
      </c>
      <c r="AD29" s="53" t="str">
        <f>'[5]2022'!$CQ$135</f>
        <v/>
      </c>
      <c r="AE29" s="78">
        <f>'[5]2022'!$CN$136</f>
        <v>1</v>
      </c>
      <c r="AF29" s="54">
        <f>'[5]2022'!$CO$136</f>
        <v>1093.56</v>
      </c>
      <c r="AG29" s="51">
        <f>'[5]2022'!$CP$136</f>
        <v>14382664.909921875</v>
      </c>
      <c r="AH29" s="54">
        <f>IF(AE29="","",AG29/AF29)</f>
        <v>13152.149776804086</v>
      </c>
      <c r="AI29" s="82" t="str">
        <f>IF(OR(E29="",AH29=""),"N/A",(AH29-E29)/E29*100)</f>
        <v>N/A</v>
      </c>
    </row>
    <row r="30" spans="2:35" x14ac:dyDescent="0.25">
      <c r="B30" s="656"/>
      <c r="C30" s="56" t="s">
        <v>469</v>
      </c>
      <c r="D30" s="57" t="str">
        <f>'[2]Unit Cost Report'!$AH$30</f>
        <v/>
      </c>
      <c r="E30" s="57" t="str">
        <f>'[3]Unit Cost Report'!$AH$30</f>
        <v/>
      </c>
      <c r="F30" s="263" t="str">
        <f t="shared" si="2"/>
        <v>N/A</v>
      </c>
      <c r="G30" s="48" t="str">
        <f>'[5]2022'!$CR$14</f>
        <v/>
      </c>
      <c r="H30" s="43" t="str">
        <f>'[5]2022'!$CU$14</f>
        <v/>
      </c>
      <c r="I30" s="44" t="str">
        <f>'[5]2022'!$CR$25</f>
        <v/>
      </c>
      <c r="J30" s="43" t="str">
        <f>'[5]2022'!$CU$25</f>
        <v/>
      </c>
      <c r="K30" s="44" t="str">
        <f>'[5]2022'!$CR$36</f>
        <v/>
      </c>
      <c r="L30" s="43" t="str">
        <f>'[5]2022'!$CU$36</f>
        <v/>
      </c>
      <c r="M30" s="44" t="str">
        <f>'[5]2022'!$CR$47</f>
        <v/>
      </c>
      <c r="N30" s="43" t="str">
        <f>'[5]2022'!$CU$47</f>
        <v/>
      </c>
      <c r="O30" s="44" t="str">
        <f>'[5]2022'!$CR$58</f>
        <v/>
      </c>
      <c r="P30" s="43" t="str">
        <f>'[5]2022'!$CU$58</f>
        <v/>
      </c>
      <c r="Q30" s="44" t="str">
        <f>'[5]2022'!$CR$69</f>
        <v/>
      </c>
      <c r="R30" s="46" t="str">
        <f>'[5]2022'!$CU$69</f>
        <v/>
      </c>
      <c r="S30" s="44" t="str">
        <f>'[5]2022'!$CR$80</f>
        <v/>
      </c>
      <c r="T30" s="46" t="str">
        <f>'[5]2022'!$CU$80</f>
        <v/>
      </c>
      <c r="U30" s="44" t="str">
        <f>'[5]2022'!$CR$91</f>
        <v/>
      </c>
      <c r="V30" s="46" t="str">
        <f>'[5]2022'!$CU$91</f>
        <v/>
      </c>
      <c r="W30" s="44" t="str">
        <f>'[5]2022'!$CR$102</f>
        <v/>
      </c>
      <c r="X30" s="46" t="str">
        <f>'[5]2022'!$CU$102</f>
        <v/>
      </c>
      <c r="Y30" s="44" t="str">
        <f>'[5]2022'!$CR$113</f>
        <v/>
      </c>
      <c r="Z30" s="46" t="str">
        <f>'[5]2022'!$CU$113</f>
        <v/>
      </c>
      <c r="AA30" s="44" t="str">
        <f>'[5]2022'!$CR$124</f>
        <v/>
      </c>
      <c r="AB30" s="46" t="str">
        <f>'[5]2022'!$CU$124</f>
        <v/>
      </c>
      <c r="AC30" s="44" t="str">
        <f>'[5]2022'!$CR$135</f>
        <v/>
      </c>
      <c r="AD30" s="46" t="str">
        <f>'[5]2022'!$CU$135</f>
        <v/>
      </c>
      <c r="AE30" s="48" t="str">
        <f>'[5]2022'!$CR$136</f>
        <v/>
      </c>
      <c r="AF30" s="47" t="str">
        <f>'[5]2022'!$CS$136</f>
        <v/>
      </c>
      <c r="AG30" s="47" t="str">
        <f>'[5]2022'!$CT$136</f>
        <v/>
      </c>
      <c r="AH30" s="47" t="str">
        <f>IF(AE30="","",AG30/AF30)</f>
        <v/>
      </c>
      <c r="AI30" s="49" t="str">
        <f>IF(OR(E30="",AH30=""),"N/A",(AH30-E30)/E30*100)</f>
        <v>N/A</v>
      </c>
    </row>
    <row r="31" spans="2:35" x14ac:dyDescent="0.25">
      <c r="B31" s="656"/>
      <c r="C31" s="39" t="s">
        <v>470</v>
      </c>
      <c r="D31" s="77">
        <f>'[2]Unit Cost Report'!$AH$31</f>
        <v>4402.1500245431198</v>
      </c>
      <c r="E31" s="77">
        <f>'[3]Unit Cost Report'!$AH$31</f>
        <v>3874.2314816548414</v>
      </c>
      <c r="F31" s="267">
        <f t="shared" si="2"/>
        <v>-11.992288766738902</v>
      </c>
      <c r="G31" s="78" t="str">
        <f>'[5]2022'!$CV$14</f>
        <v/>
      </c>
      <c r="H31" s="51" t="str">
        <f>'[5]2022'!$CY$14</f>
        <v/>
      </c>
      <c r="I31" s="52">
        <f>'[5]2022'!$CV$25</f>
        <v>2</v>
      </c>
      <c r="J31" s="51">
        <f>'[5]2022'!$CY$25</f>
        <v>5696.6693080597361</v>
      </c>
      <c r="K31" s="52">
        <f>'[5]2022'!$CV$36</f>
        <v>1</v>
      </c>
      <c r="L31" s="51">
        <f>'[5]2022'!$CY$36</f>
        <v>6104.8770611360951</v>
      </c>
      <c r="M31" s="52" t="str">
        <f>'[5]2022'!$CV$47</f>
        <v/>
      </c>
      <c r="N31" s="51" t="str">
        <f>'[5]2022'!$CY$47</f>
        <v/>
      </c>
      <c r="O31" s="52" t="str">
        <f>'[5]2022'!$CV$58</f>
        <v/>
      </c>
      <c r="P31" s="51" t="str">
        <f>'[5]2022'!$CY$58</f>
        <v/>
      </c>
      <c r="Q31" s="52" t="str">
        <f>'[5]2022'!$CV$69</f>
        <v/>
      </c>
      <c r="R31" s="53" t="str">
        <f>'[5]2022'!$CY$69</f>
        <v/>
      </c>
      <c r="S31" s="52" t="str">
        <f>'[5]2022'!$CV$80</f>
        <v/>
      </c>
      <c r="T31" s="53" t="str">
        <f>'[5]2022'!$CY$80</f>
        <v/>
      </c>
      <c r="U31" s="52" t="str">
        <f>'[5]2022'!$CV$91</f>
        <v/>
      </c>
      <c r="V31" s="53" t="str">
        <f>'[5]2022'!$CY$91</f>
        <v/>
      </c>
      <c r="W31" s="52" t="str">
        <f>'[5]2022'!$CV$102</f>
        <v/>
      </c>
      <c r="X31" s="53" t="str">
        <f>'[5]2022'!$CY$102</f>
        <v/>
      </c>
      <c r="Y31" s="52" t="str">
        <f>'[5]2022'!$CV$113</f>
        <v/>
      </c>
      <c r="Z31" s="53" t="str">
        <f>'[5]2022'!$CY$113</f>
        <v/>
      </c>
      <c r="AA31" s="52" t="str">
        <f>'[5]2022'!$CV$124</f>
        <v/>
      </c>
      <c r="AB31" s="53" t="str">
        <f>'[5]2022'!$CY$124</f>
        <v/>
      </c>
      <c r="AC31" s="52" t="str">
        <f>'[5]2022'!$CV$135</f>
        <v/>
      </c>
      <c r="AD31" s="53" t="str">
        <f>'[5]2022'!$CY$135</f>
        <v/>
      </c>
      <c r="AE31" s="78">
        <f>'[5]2022'!$CV$136</f>
        <v>3</v>
      </c>
      <c r="AF31" s="54">
        <f>'[5]2022'!$CW$136</f>
        <v>975.71879999999999</v>
      </c>
      <c r="AG31" s="54">
        <f>'[5]2022'!$CX$136</f>
        <v>5675188.6464199219</v>
      </c>
      <c r="AH31" s="54">
        <f>IF(AE31="","",AG31/AF31)</f>
        <v>5816.4182615113305</v>
      </c>
      <c r="AI31" s="82">
        <f>IF(OR(E31="",AH31=""),"N/A",(AH31-E31)/E31*100)</f>
        <v>50.130891482687105</v>
      </c>
    </row>
    <row r="32" spans="2:35" x14ac:dyDescent="0.25">
      <c r="B32" s="656"/>
      <c r="C32" s="83" t="s">
        <v>471</v>
      </c>
      <c r="D32" s="57">
        <f>'[2]Unit Cost Report'!$AH$32</f>
        <v>3507.6476772070191</v>
      </c>
      <c r="E32" s="57">
        <f>'[3]Unit Cost Report'!$AH$32</f>
        <v>5058.1957423195245</v>
      </c>
      <c r="F32" s="263">
        <f t="shared" si="2"/>
        <v>44.204783598651979</v>
      </c>
      <c r="G32" s="48" t="str">
        <f>'[5]2022'!$CZ$14</f>
        <v/>
      </c>
      <c r="H32" s="43" t="str">
        <f>'[5]2022'!$DC$14</f>
        <v/>
      </c>
      <c r="I32" s="44" t="str">
        <f>'[5]2022'!$CZ$25</f>
        <v/>
      </c>
      <c r="J32" s="43" t="str">
        <f>'[5]2022'!$DC$25</f>
        <v/>
      </c>
      <c r="K32" s="44" t="str">
        <f>'[5]2022'!$CZ$36</f>
        <v/>
      </c>
      <c r="L32" s="43" t="str">
        <f>'[5]2022'!$DC$36</f>
        <v/>
      </c>
      <c r="M32" s="44" t="str">
        <f>'[5]2022'!$CZ$47</f>
        <v/>
      </c>
      <c r="N32" s="43" t="str">
        <f>'[5]2022'!$DC$47</f>
        <v/>
      </c>
      <c r="O32" s="44">
        <f>'[5]2022'!$CZ$58</f>
        <v>1</v>
      </c>
      <c r="P32" s="43">
        <f>'[5]2022'!$DC$58</f>
        <v>5637.7393980967108</v>
      </c>
      <c r="Q32" s="44" t="str">
        <f>'[5]2022'!$CZ$69</f>
        <v/>
      </c>
      <c r="R32" s="46" t="str">
        <f>'[5]2022'!$DC$69</f>
        <v/>
      </c>
      <c r="S32" s="44" t="str">
        <f>'[5]2022'!$CZ$80</f>
        <v/>
      </c>
      <c r="T32" s="46" t="str">
        <f>'[5]2022'!$DC$80</f>
        <v/>
      </c>
      <c r="U32" s="44" t="str">
        <f>'[5]2022'!$CZ$91</f>
        <v/>
      </c>
      <c r="V32" s="46" t="str">
        <f>'[5]2022'!$DC$91</f>
        <v/>
      </c>
      <c r="W32" s="44" t="str">
        <f>'[5]2022'!$CZ$102</f>
        <v/>
      </c>
      <c r="X32" s="46" t="str">
        <f>'[5]2022'!$DC$102</f>
        <v/>
      </c>
      <c r="Y32" s="44" t="str">
        <f>'[5]2022'!$CZ$113</f>
        <v/>
      </c>
      <c r="Z32" s="46" t="str">
        <f>'[5]2022'!$DC$113</f>
        <v/>
      </c>
      <c r="AA32" s="44" t="str">
        <f>'[5]2022'!$CZ$124</f>
        <v/>
      </c>
      <c r="AB32" s="46" t="str">
        <f>'[5]2022'!$DC$124</f>
        <v/>
      </c>
      <c r="AC32" s="44" t="str">
        <f>'[5]2022'!$CZ$135</f>
        <v/>
      </c>
      <c r="AD32" s="46" t="str">
        <f>'[5]2022'!$DC$135</f>
        <v/>
      </c>
      <c r="AE32" s="48">
        <f>'[5]2022'!$CZ$136</f>
        <v>1</v>
      </c>
      <c r="AF32" s="47">
        <f>'[5]2022'!$DA$136</f>
        <v>431.26595999999995</v>
      </c>
      <c r="AG32" s="47">
        <f>'[5]2022'!$DB$136</f>
        <v>2431365.09375</v>
      </c>
      <c r="AH32" s="47">
        <f>IF(AE32="","",AG32/AF32)</f>
        <v>5637.7393980967108</v>
      </c>
      <c r="AI32" s="49">
        <f>IF(OR(E32="",AH32=""),"N/A",(AH32-E32)/E32*100)</f>
        <v>11.457517369848293</v>
      </c>
    </row>
    <row r="33" spans="2:35" x14ac:dyDescent="0.25">
      <c r="B33" s="656"/>
      <c r="C33" s="64" t="s">
        <v>472</v>
      </c>
      <c r="D33" s="65" t="str">
        <f>'[2]Unit Cost Report'!$AH$33</f>
        <v/>
      </c>
      <c r="E33" s="65" t="str">
        <f>'[3]Unit Cost Report'!$AH$33</f>
        <v/>
      </c>
      <c r="F33" s="266" t="str">
        <f t="shared" si="2"/>
        <v>N/A</v>
      </c>
      <c r="G33" s="66" t="str">
        <f>'[5]2022'!$DD$14</f>
        <v/>
      </c>
      <c r="H33" s="67" t="str">
        <f>'[5]2022'!$DG$14</f>
        <v/>
      </c>
      <c r="I33" s="68" t="str">
        <f>'[5]2022'!$DD$25</f>
        <v/>
      </c>
      <c r="J33" s="67" t="str">
        <f>'[5]2022'!$DG$25</f>
        <v/>
      </c>
      <c r="K33" s="68" t="str">
        <f>'[5]2022'!$DD$36</f>
        <v/>
      </c>
      <c r="L33" s="67" t="str">
        <f>'[5]2022'!$DG$36</f>
        <v/>
      </c>
      <c r="M33" s="68" t="str">
        <f>'[5]2022'!$DD$47</f>
        <v/>
      </c>
      <c r="N33" s="67" t="str">
        <f>'[5]2022'!$DG$47</f>
        <v/>
      </c>
      <c r="O33" s="68" t="str">
        <f>'[5]2022'!$DD$58</f>
        <v/>
      </c>
      <c r="P33" s="67" t="str">
        <f>'[5]2022'!$DG$58</f>
        <v/>
      </c>
      <c r="Q33" s="68" t="str">
        <f>'[5]2022'!$DD$69</f>
        <v/>
      </c>
      <c r="R33" s="69" t="str">
        <f>'[5]2022'!$DG$69</f>
        <v/>
      </c>
      <c r="S33" s="68" t="str">
        <f>'[5]2022'!$DD$80</f>
        <v/>
      </c>
      <c r="T33" s="69" t="str">
        <f>'[5]2022'!$DG$80</f>
        <v/>
      </c>
      <c r="U33" s="68" t="str">
        <f>'[5]2022'!$DD$91</f>
        <v/>
      </c>
      <c r="V33" s="69" t="str">
        <f>'[5]2022'!$DG$91</f>
        <v/>
      </c>
      <c r="W33" s="68" t="str">
        <f>'[5]2022'!$DD$102</f>
        <v/>
      </c>
      <c r="X33" s="69" t="str">
        <f>'[5]2022'!$DG$102</f>
        <v/>
      </c>
      <c r="Y33" s="68" t="str">
        <f>'[5]2022'!$DD$113</f>
        <v/>
      </c>
      <c r="Z33" s="69" t="str">
        <f>'[5]2022'!$DG$113</f>
        <v/>
      </c>
      <c r="AA33" s="68" t="str">
        <f>'[5]2022'!$DD$124</f>
        <v/>
      </c>
      <c r="AB33" s="69" t="str">
        <f>'[5]2022'!$DG$124</f>
        <v/>
      </c>
      <c r="AC33" s="68" t="str">
        <f>'[5]2022'!$DD$135</f>
        <v/>
      </c>
      <c r="AD33" s="69" t="str">
        <f>'[5]2022'!$DG$135</f>
        <v/>
      </c>
      <c r="AE33" s="66" t="str">
        <f>'[5]2022'!$DD$136</f>
        <v/>
      </c>
      <c r="AF33" s="84" t="str">
        <f>'[5]2022'!$DE$136</f>
        <v/>
      </c>
      <c r="AG33" s="84" t="str">
        <f>'[5]2022'!$DF$136</f>
        <v/>
      </c>
      <c r="AH33" s="84" t="str">
        <f>IF(AE33="","",AG33/AF33)</f>
        <v/>
      </c>
      <c r="AI33" s="85" t="str">
        <f>IF(OR(E33="",AH33=""),"N/A",(AH33-E33)/E33*100)</f>
        <v>N/A</v>
      </c>
    </row>
    <row r="34" spans="2:35" x14ac:dyDescent="0.25">
      <c r="B34" s="656"/>
      <c r="C34" s="39" t="s">
        <v>473</v>
      </c>
      <c r="D34" s="77"/>
      <c r="E34" s="77"/>
      <c r="F34" s="267"/>
      <c r="G34" s="78"/>
      <c r="H34" s="51"/>
      <c r="I34" s="52"/>
      <c r="J34" s="51"/>
      <c r="K34" s="52"/>
      <c r="L34" s="51"/>
      <c r="M34" s="52"/>
      <c r="N34" s="51"/>
      <c r="O34" s="52"/>
      <c r="P34" s="51"/>
      <c r="Q34" s="52"/>
      <c r="R34" s="53"/>
      <c r="S34" s="52"/>
      <c r="T34" s="53"/>
      <c r="U34" s="52"/>
      <c r="V34" s="53"/>
      <c r="W34" s="52"/>
      <c r="X34" s="53"/>
      <c r="Y34" s="52"/>
      <c r="Z34" s="53"/>
      <c r="AA34" s="52"/>
      <c r="AB34" s="53"/>
      <c r="AC34" s="52"/>
      <c r="AD34" s="53"/>
      <c r="AE34" s="78"/>
      <c r="AF34" s="54"/>
      <c r="AG34" s="54"/>
      <c r="AH34" s="54"/>
      <c r="AI34" s="86"/>
    </row>
    <row r="35" spans="2:35" x14ac:dyDescent="0.25">
      <c r="B35" s="656"/>
      <c r="C35" s="39" t="s">
        <v>474</v>
      </c>
      <c r="D35" s="77" t="str">
        <f>'[2]Unit Cost Report'!$AH$35</f>
        <v/>
      </c>
      <c r="E35" s="77" t="str">
        <f>'[3]Unit Cost Report'!$AH$35</f>
        <v/>
      </c>
      <c r="F35" s="267" t="str">
        <f t="shared" si="2"/>
        <v>N/A</v>
      </c>
      <c r="G35" s="78" t="str">
        <f>'[5]2022'!$DH$14</f>
        <v/>
      </c>
      <c r="H35" s="51" t="str">
        <f>'[5]2022'!$DK$14</f>
        <v/>
      </c>
      <c r="I35" s="52" t="str">
        <f>'[5]2022'!$DH$25</f>
        <v/>
      </c>
      <c r="J35" s="51" t="str">
        <f>'[5]2022'!$DK$25</f>
        <v/>
      </c>
      <c r="K35" s="52" t="str">
        <f>'[5]2022'!$DH$36</f>
        <v/>
      </c>
      <c r="L35" s="51" t="str">
        <f>'[5]2022'!$DK$36</f>
        <v/>
      </c>
      <c r="M35" s="52" t="str">
        <f>'[5]2022'!$DH$47</f>
        <v/>
      </c>
      <c r="N35" s="51" t="str">
        <f>'[5]2022'!$DK$47</f>
        <v/>
      </c>
      <c r="O35" s="52" t="str">
        <f>'[5]2022'!$DH$58</f>
        <v/>
      </c>
      <c r="P35" s="51" t="str">
        <f>'[5]2022'!$DK$58</f>
        <v/>
      </c>
      <c r="Q35" s="52" t="str">
        <f>'[5]2022'!$DH$69</f>
        <v/>
      </c>
      <c r="R35" s="53" t="str">
        <f>'[5]2022'!$DK$69</f>
        <v/>
      </c>
      <c r="S35" s="52" t="str">
        <f>'[5]2022'!$DH$80</f>
        <v/>
      </c>
      <c r="T35" s="53" t="str">
        <f>'[5]2022'!$DK$80</f>
        <v/>
      </c>
      <c r="U35" s="52" t="str">
        <f>'[5]2022'!$DH$91</f>
        <v/>
      </c>
      <c r="V35" s="53" t="str">
        <f>'[5]2022'!$DK$91</f>
        <v/>
      </c>
      <c r="W35" s="52" t="str">
        <f>'[5]2022'!$DH$102</f>
        <v/>
      </c>
      <c r="X35" s="53" t="str">
        <f>'[5]2022'!$DK$102</f>
        <v/>
      </c>
      <c r="Y35" s="52" t="str">
        <f>'[5]2022'!$DH$113</f>
        <v/>
      </c>
      <c r="Z35" s="53" t="str">
        <f>'[5]2022'!$DK$113</f>
        <v/>
      </c>
      <c r="AA35" s="52" t="str">
        <f>'[5]2022'!$DH$124</f>
        <v/>
      </c>
      <c r="AB35" s="53" t="str">
        <f>'[5]2022'!$DK$124</f>
        <v/>
      </c>
      <c r="AC35" s="52" t="str">
        <f>'[5]2022'!$DH$135</f>
        <v/>
      </c>
      <c r="AD35" s="53" t="str">
        <f>'[5]2022'!$DK$135</f>
        <v/>
      </c>
      <c r="AE35" s="78" t="str">
        <f>'[5]2022'!$DH$136</f>
        <v/>
      </c>
      <c r="AF35" s="54" t="str">
        <f>'[5]2022'!$DI$136</f>
        <v/>
      </c>
      <c r="AG35" s="54" t="str">
        <f>'[5]2022'!$DJ$136</f>
        <v/>
      </c>
      <c r="AH35" s="54" t="str">
        <f t="shared" ref="AH35:AH40" si="3">IF(AE35="","",AG35/AF35)</f>
        <v/>
      </c>
      <c r="AI35" s="82" t="str">
        <f t="shared" ref="AI35:AI40" si="4">IF(OR(E35="",AH35=""),"N/A",(AH35-E35)/E35*100)</f>
        <v>N/A</v>
      </c>
    </row>
    <row r="36" spans="2:35" x14ac:dyDescent="0.25">
      <c r="B36" s="656"/>
      <c r="C36" s="56" t="s">
        <v>475</v>
      </c>
      <c r="D36" s="57" t="str">
        <f>'[2]Unit Cost Report'!$AH$36</f>
        <v/>
      </c>
      <c r="E36" s="57" t="str">
        <f>'[3]Unit Cost Report'!$AH$36</f>
        <v/>
      </c>
      <c r="F36" s="263" t="str">
        <f t="shared" si="2"/>
        <v>N/A</v>
      </c>
      <c r="G36" s="48" t="str">
        <f>'[5]2022'!$DL$14</f>
        <v/>
      </c>
      <c r="H36" s="43" t="str">
        <f>'[5]2022'!$DO$14</f>
        <v/>
      </c>
      <c r="I36" s="44" t="str">
        <f>'[5]2022'!$DL$25</f>
        <v/>
      </c>
      <c r="J36" s="43" t="str">
        <f>'[5]2022'!$DO$25</f>
        <v/>
      </c>
      <c r="K36" s="44" t="str">
        <f>'[5]2022'!$DL$36</f>
        <v/>
      </c>
      <c r="L36" s="43" t="str">
        <f>'[5]2022'!$DO$36</f>
        <v/>
      </c>
      <c r="M36" s="44" t="str">
        <f>'[5]2022'!$DL$47</f>
        <v/>
      </c>
      <c r="N36" s="43" t="str">
        <f>'[5]2022'!$DO$47</f>
        <v/>
      </c>
      <c r="O36" s="44" t="str">
        <f>'[5]2022'!$DL$58</f>
        <v/>
      </c>
      <c r="P36" s="43" t="str">
        <f>'[5]2022'!$DO$58</f>
        <v/>
      </c>
      <c r="Q36" s="44" t="str">
        <f>'[5]2022'!$DL$69</f>
        <v/>
      </c>
      <c r="R36" s="46" t="str">
        <f>'[5]2022'!$DO$69</f>
        <v/>
      </c>
      <c r="S36" s="44" t="str">
        <f>'[5]2022'!$DL$80</f>
        <v/>
      </c>
      <c r="T36" s="46" t="str">
        <f>'[5]2022'!$DO$80</f>
        <v/>
      </c>
      <c r="U36" s="44" t="str">
        <f>'[5]2022'!$DL$91</f>
        <v/>
      </c>
      <c r="V36" s="46" t="str">
        <f>'[5]2022'!$DO$91</f>
        <v/>
      </c>
      <c r="W36" s="44" t="str">
        <f>'[5]2022'!$DL$102</f>
        <v/>
      </c>
      <c r="X36" s="46" t="str">
        <f>'[5]2022'!$DO$102</f>
        <v/>
      </c>
      <c r="Y36" s="44" t="str">
        <f>'[5]2022'!$DL$113</f>
        <v/>
      </c>
      <c r="Z36" s="46" t="str">
        <f>'[5]2022'!$DO$113</f>
        <v/>
      </c>
      <c r="AA36" s="44" t="str">
        <f>'[5]2022'!$DL$124</f>
        <v/>
      </c>
      <c r="AB36" s="46" t="str">
        <f>'[5]2022'!$DO$124</f>
        <v/>
      </c>
      <c r="AC36" s="44" t="str">
        <f>'[5]2022'!$DL$135</f>
        <v/>
      </c>
      <c r="AD36" s="46" t="str">
        <f>'[5]2022'!$DO$135</f>
        <v/>
      </c>
      <c r="AE36" s="48" t="str">
        <f>'[5]2022'!$DL$136</f>
        <v/>
      </c>
      <c r="AF36" s="47" t="str">
        <f>'[5]2022'!$DM$136</f>
        <v/>
      </c>
      <c r="AG36" s="47" t="str">
        <f>'[5]2022'!$DN$136</f>
        <v/>
      </c>
      <c r="AH36" s="47" t="str">
        <f t="shared" si="3"/>
        <v/>
      </c>
      <c r="AI36" s="49" t="str">
        <f t="shared" si="4"/>
        <v>N/A</v>
      </c>
    </row>
    <row r="37" spans="2:35" x14ac:dyDescent="0.25">
      <c r="B37" s="656"/>
      <c r="C37" s="56" t="s">
        <v>476</v>
      </c>
      <c r="D37" s="77" t="str">
        <f>'[2]Unit Cost Report'!$AH$37</f>
        <v/>
      </c>
      <c r="E37" s="77" t="str">
        <f>'[3]Unit Cost Report'!$AH$37</f>
        <v/>
      </c>
      <c r="F37" s="267" t="str">
        <f t="shared" si="2"/>
        <v>N/A</v>
      </c>
      <c r="G37" s="78" t="str">
        <f>'[5]2022'!$DP$14</f>
        <v/>
      </c>
      <c r="H37" s="51" t="str">
        <f>'[5]2022'!$DS$14</f>
        <v/>
      </c>
      <c r="I37" s="52" t="str">
        <f>'[5]2022'!$DP$25</f>
        <v/>
      </c>
      <c r="J37" s="51" t="str">
        <f>'[5]2022'!$DS$25</f>
        <v/>
      </c>
      <c r="K37" s="52" t="str">
        <f>'[5]2022'!$DP$36</f>
        <v/>
      </c>
      <c r="L37" s="51" t="str">
        <f>'[5]2022'!$DS$36</f>
        <v/>
      </c>
      <c r="M37" s="52" t="str">
        <f>'[5]2022'!$DP$47</f>
        <v/>
      </c>
      <c r="N37" s="51" t="str">
        <f>'[5]2022'!$DS$47</f>
        <v/>
      </c>
      <c r="O37" s="52" t="str">
        <f>'[5]2022'!$DP$58</f>
        <v/>
      </c>
      <c r="P37" s="51" t="str">
        <f>'[5]2022'!$DS$58</f>
        <v/>
      </c>
      <c r="Q37" s="52" t="str">
        <f>'[5]2022'!$DP$69</f>
        <v/>
      </c>
      <c r="R37" s="53" t="str">
        <f>'[5]2022'!$DS$69</f>
        <v/>
      </c>
      <c r="S37" s="52" t="str">
        <f>'[5]2022'!$DP$80</f>
        <v/>
      </c>
      <c r="T37" s="53" t="str">
        <f>'[5]2022'!$DS$80</f>
        <v/>
      </c>
      <c r="U37" s="52" t="str">
        <f>'[5]2022'!$DP$91</f>
        <v/>
      </c>
      <c r="V37" s="53" t="str">
        <f>'[5]2022'!$DS$91</f>
        <v/>
      </c>
      <c r="W37" s="52" t="str">
        <f>'[5]2022'!$DP$102</f>
        <v/>
      </c>
      <c r="X37" s="53" t="str">
        <f>'[5]2022'!$DS$102</f>
        <v/>
      </c>
      <c r="Y37" s="52" t="str">
        <f>'[5]2022'!$DP$113</f>
        <v/>
      </c>
      <c r="Z37" s="53" t="str">
        <f>'[5]2022'!$DS$113</f>
        <v/>
      </c>
      <c r="AA37" s="52" t="str">
        <f>'[5]2022'!$DP$124</f>
        <v/>
      </c>
      <c r="AB37" s="53" t="str">
        <f>'[5]2022'!$DS$124</f>
        <v/>
      </c>
      <c r="AC37" s="52" t="str">
        <f>'[5]2022'!$DP$135</f>
        <v/>
      </c>
      <c r="AD37" s="53" t="str">
        <f>'[5]2022'!$DS$135</f>
        <v/>
      </c>
      <c r="AE37" s="78" t="str">
        <f>'[5]2022'!$DP$136</f>
        <v/>
      </c>
      <c r="AF37" s="54" t="str">
        <f>'[5]2022'!$DQ$136</f>
        <v/>
      </c>
      <c r="AG37" s="54" t="str">
        <f>'[5]2022'!$DR$136</f>
        <v/>
      </c>
      <c r="AH37" s="54" t="str">
        <f t="shared" si="3"/>
        <v/>
      </c>
      <c r="AI37" s="82" t="str">
        <f t="shared" si="4"/>
        <v>N/A</v>
      </c>
    </row>
    <row r="38" spans="2:35" x14ac:dyDescent="0.25">
      <c r="B38" s="656"/>
      <c r="C38" s="56" t="s">
        <v>477</v>
      </c>
      <c r="D38" s="57" t="str">
        <f>'[2]Unit Cost Report'!$AH$38</f>
        <v/>
      </c>
      <c r="E38" s="57" t="str">
        <f>'[3]Unit Cost Report'!$AH$38</f>
        <v/>
      </c>
      <c r="F38" s="263" t="str">
        <f t="shared" si="2"/>
        <v>N/A</v>
      </c>
      <c r="G38" s="48" t="str">
        <f>'[5]2022'!$DT$14</f>
        <v/>
      </c>
      <c r="H38" s="43" t="str">
        <f>'[5]2022'!$DW$14</f>
        <v/>
      </c>
      <c r="I38" s="44" t="str">
        <f>'[5]2022'!$DT$25</f>
        <v/>
      </c>
      <c r="J38" s="43" t="str">
        <f>'[5]2022'!$DW$25</f>
        <v/>
      </c>
      <c r="K38" s="44" t="str">
        <f>'[5]2022'!$DT$36</f>
        <v/>
      </c>
      <c r="L38" s="43" t="str">
        <f>'[5]2022'!$DW$36</f>
        <v/>
      </c>
      <c r="M38" s="44" t="str">
        <f>'[5]2022'!$DT$47</f>
        <v/>
      </c>
      <c r="N38" s="43" t="str">
        <f>'[5]2022'!$DW$47</f>
        <v/>
      </c>
      <c r="O38" s="44" t="str">
        <f>'[5]2022'!$DT$58</f>
        <v/>
      </c>
      <c r="P38" s="43" t="str">
        <f>'[5]2022'!$DW$58</f>
        <v/>
      </c>
      <c r="Q38" s="44" t="str">
        <f>'[5]2022'!$DT$69</f>
        <v/>
      </c>
      <c r="R38" s="46" t="str">
        <f>'[5]2022'!$DW$69</f>
        <v/>
      </c>
      <c r="S38" s="44" t="str">
        <f>'[5]2022'!$DT$80</f>
        <v/>
      </c>
      <c r="T38" s="46" t="str">
        <f>'[5]2022'!$DW$80</f>
        <v/>
      </c>
      <c r="U38" s="44" t="str">
        <f>'[5]2022'!$DT$91</f>
        <v/>
      </c>
      <c r="V38" s="46" t="str">
        <f>'[5]2022'!$DW$91</f>
        <v/>
      </c>
      <c r="W38" s="44" t="str">
        <f>'[5]2022'!$DT$102</f>
        <v/>
      </c>
      <c r="X38" s="46" t="str">
        <f>'[5]2022'!$DW$102</f>
        <v/>
      </c>
      <c r="Y38" s="44" t="str">
        <f>'[5]2022'!$DT$113</f>
        <v/>
      </c>
      <c r="Z38" s="46" t="str">
        <f>'[5]2022'!$DW$113</f>
        <v/>
      </c>
      <c r="AA38" s="44" t="str">
        <f>'[5]2022'!$DT$124</f>
        <v/>
      </c>
      <c r="AB38" s="46" t="str">
        <f>'[5]2022'!$DW$124</f>
        <v/>
      </c>
      <c r="AC38" s="44" t="str">
        <f>'[5]2022'!$DT$135</f>
        <v/>
      </c>
      <c r="AD38" s="46" t="str">
        <f>'[5]2022'!$DW$135</f>
        <v/>
      </c>
      <c r="AE38" s="48" t="str">
        <f>'[5]2022'!$DT$136</f>
        <v/>
      </c>
      <c r="AF38" s="47" t="str">
        <f>'[5]2022'!$DU$136</f>
        <v/>
      </c>
      <c r="AG38" s="47" t="str">
        <f>'[5]2022'!$DV$136</f>
        <v/>
      </c>
      <c r="AH38" s="47" t="str">
        <f t="shared" si="3"/>
        <v/>
      </c>
      <c r="AI38" s="49" t="str">
        <f t="shared" si="4"/>
        <v>N/A</v>
      </c>
    </row>
    <row r="39" spans="2:35" x14ac:dyDescent="0.25">
      <c r="B39" s="656"/>
      <c r="C39" s="56" t="s">
        <v>478</v>
      </c>
      <c r="D39" s="77" t="str">
        <f>'[2]Unit Cost Report'!$AH$39</f>
        <v/>
      </c>
      <c r="E39" s="77" t="str">
        <f>'[3]Unit Cost Report'!$AH$39</f>
        <v/>
      </c>
      <c r="F39" s="267" t="str">
        <f t="shared" si="2"/>
        <v>N/A</v>
      </c>
      <c r="G39" s="78" t="str">
        <f>'[5]2022'!$DX$14</f>
        <v/>
      </c>
      <c r="H39" s="51" t="str">
        <f>'[5]2022'!$EA$14</f>
        <v/>
      </c>
      <c r="I39" s="52" t="str">
        <f>'[5]2022'!$DX$25</f>
        <v/>
      </c>
      <c r="J39" s="51" t="str">
        <f>'[5]2022'!$EA$25</f>
        <v/>
      </c>
      <c r="K39" s="52" t="str">
        <f>'[5]2022'!$DX$36</f>
        <v/>
      </c>
      <c r="L39" s="51" t="str">
        <f>'[5]2022'!$EA$36</f>
        <v/>
      </c>
      <c r="M39" s="52" t="str">
        <f>'[5]2022'!$DX$47</f>
        <v/>
      </c>
      <c r="N39" s="51" t="str">
        <f>'[5]2022'!$EA$47</f>
        <v/>
      </c>
      <c r="O39" s="52" t="str">
        <f>'[5]2022'!$DX$58</f>
        <v/>
      </c>
      <c r="P39" s="51" t="str">
        <f>'[5]2022'!$EA$58</f>
        <v/>
      </c>
      <c r="Q39" s="52" t="str">
        <f>'[5]2022'!$DX$69</f>
        <v/>
      </c>
      <c r="R39" s="53" t="str">
        <f>'[5]2022'!$EA$69</f>
        <v/>
      </c>
      <c r="S39" s="52" t="str">
        <f>'[5]2022'!$DX$80</f>
        <v/>
      </c>
      <c r="T39" s="53" t="str">
        <f>'[5]2022'!$EA$80</f>
        <v/>
      </c>
      <c r="U39" s="52" t="str">
        <f>'[5]2022'!$DX$91</f>
        <v/>
      </c>
      <c r="V39" s="53" t="str">
        <f>'[5]2022'!$EA$91</f>
        <v/>
      </c>
      <c r="W39" s="52" t="str">
        <f>'[5]2022'!$DX$102</f>
        <v/>
      </c>
      <c r="X39" s="53" t="str">
        <f>'[5]2022'!$EA$102</f>
        <v/>
      </c>
      <c r="Y39" s="52" t="str">
        <f>'[5]2022'!$DX$113</f>
        <v/>
      </c>
      <c r="Z39" s="53" t="str">
        <f>'[5]2022'!$EA$113</f>
        <v/>
      </c>
      <c r="AA39" s="52" t="str">
        <f>'[5]2022'!$DX$124</f>
        <v/>
      </c>
      <c r="AB39" s="53" t="str">
        <f>'[5]2022'!$EA$124</f>
        <v/>
      </c>
      <c r="AC39" s="52" t="str">
        <f>'[5]2022'!$DX$135</f>
        <v/>
      </c>
      <c r="AD39" s="53" t="str">
        <f>'[5]2022'!$EA$135</f>
        <v/>
      </c>
      <c r="AE39" s="48" t="str">
        <f>'[5]2022'!$DX$136</f>
        <v/>
      </c>
      <c r="AF39" s="47" t="str">
        <f>'[5]2022'!$DY$136</f>
        <v/>
      </c>
      <c r="AG39" s="47" t="str">
        <f>'[5]2022'!$DZ$136</f>
        <v/>
      </c>
      <c r="AH39" s="47" t="str">
        <f t="shared" si="3"/>
        <v/>
      </c>
      <c r="AI39" s="87" t="str">
        <f t="shared" si="4"/>
        <v>N/A</v>
      </c>
    </row>
    <row r="40" spans="2:35" x14ac:dyDescent="0.25">
      <c r="B40" s="666"/>
      <c r="C40" s="64" t="s">
        <v>980</v>
      </c>
      <c r="D40" s="65" t="str">
        <f>'[2]Unit Cost Report'!$AH$40</f>
        <v/>
      </c>
      <c r="E40" s="65" t="str">
        <f>'[3]Unit Cost Report'!$AH$40</f>
        <v/>
      </c>
      <c r="F40" s="266" t="str">
        <f t="shared" si="2"/>
        <v>N/A</v>
      </c>
      <c r="G40" s="66" t="str">
        <f>'[5]2022'!$EB$14</f>
        <v/>
      </c>
      <c r="H40" s="67" t="str">
        <f>'[5]2022'!$EE$14</f>
        <v/>
      </c>
      <c r="I40" s="68" t="str">
        <f>'[5]2022'!$EB$25</f>
        <v/>
      </c>
      <c r="J40" s="67" t="str">
        <f>'[5]2022'!$EE$25</f>
        <v/>
      </c>
      <c r="K40" s="68" t="str">
        <f>'[5]2022'!$EB$36</f>
        <v/>
      </c>
      <c r="L40" s="67" t="str">
        <f>'[5]2022'!$EE$36</f>
        <v/>
      </c>
      <c r="M40" s="68" t="str">
        <f>'[5]2022'!$EB$47</f>
        <v/>
      </c>
      <c r="N40" s="67" t="str">
        <f>'[5]2022'!$EE$47</f>
        <v/>
      </c>
      <c r="O40" s="68" t="str">
        <f>'[5]2022'!$EB$58</f>
        <v/>
      </c>
      <c r="P40" s="67" t="str">
        <f>'[5]2022'!$EE$58</f>
        <v/>
      </c>
      <c r="Q40" s="68" t="str">
        <f>'[5]2022'!$EB$69</f>
        <v/>
      </c>
      <c r="R40" s="69" t="str">
        <f>'[5]2022'!$EE$69</f>
        <v/>
      </c>
      <c r="S40" s="68" t="str">
        <f>'[5]2022'!$EB$80</f>
        <v/>
      </c>
      <c r="T40" s="84" t="str">
        <f>'[5]2022'!$EE$80</f>
        <v/>
      </c>
      <c r="U40" s="68" t="str">
        <f>'[5]2022'!$EB$91</f>
        <v/>
      </c>
      <c r="V40" s="67" t="str">
        <f>'[5]2022'!$EE$91</f>
        <v/>
      </c>
      <c r="W40" s="68" t="str">
        <f>'[5]2022'!$EB$102</f>
        <v/>
      </c>
      <c r="X40" s="69" t="str">
        <f>'[5]2022'!$EE$102</f>
        <v/>
      </c>
      <c r="Y40" s="68" t="str">
        <f>'[5]2022'!$EB$113</f>
        <v/>
      </c>
      <c r="Z40" s="67" t="str">
        <f>'[5]2022'!$EE$113</f>
        <v/>
      </c>
      <c r="AA40" s="68" t="str">
        <f>'[5]2022'!$EB$124</f>
        <v/>
      </c>
      <c r="AB40" s="69" t="str">
        <f>'[5]2022'!$EE$124</f>
        <v/>
      </c>
      <c r="AC40" s="68" t="str">
        <f>'[5]2022'!$EB$135</f>
        <v/>
      </c>
      <c r="AD40" s="69" t="str">
        <f>'[5]2022'!$EE$135</f>
        <v/>
      </c>
      <c r="AE40" s="66" t="str">
        <f>'[5]2022'!$EB$136</f>
        <v/>
      </c>
      <c r="AF40" s="84" t="str">
        <f>'[5]2022'!$EC$136</f>
        <v/>
      </c>
      <c r="AG40" s="84" t="str">
        <f>'[5]2022'!$ED$136</f>
        <v/>
      </c>
      <c r="AH40" s="84" t="str">
        <f t="shared" si="3"/>
        <v/>
      </c>
      <c r="AI40" s="88" t="str">
        <f t="shared" si="4"/>
        <v>N/A</v>
      </c>
    </row>
    <row r="41" spans="2:35" x14ac:dyDescent="0.25">
      <c r="B41" s="489"/>
      <c r="C41" s="89"/>
      <c r="D41" s="77"/>
      <c r="E41" s="77"/>
      <c r="F41" s="490"/>
      <c r="G41" s="78"/>
      <c r="H41" s="51"/>
      <c r="I41" s="52"/>
      <c r="J41" s="51"/>
      <c r="K41" s="52"/>
      <c r="L41" s="51"/>
      <c r="M41" s="52"/>
      <c r="N41" s="51"/>
      <c r="O41" s="52"/>
      <c r="P41" s="51"/>
      <c r="Q41" s="55"/>
      <c r="R41" s="53"/>
      <c r="S41" s="52"/>
      <c r="T41" s="53"/>
      <c r="U41" s="52"/>
      <c r="V41" s="54"/>
      <c r="W41" s="55"/>
      <c r="X41" s="33"/>
      <c r="Y41" s="55"/>
      <c r="Z41" s="51"/>
      <c r="AA41" s="52"/>
      <c r="AB41" s="51"/>
      <c r="AC41" s="52"/>
      <c r="AD41" s="53"/>
      <c r="AE41" s="90"/>
      <c r="AF41" s="54"/>
      <c r="AG41" s="54"/>
      <c r="AH41" s="54" t="str">
        <f>IF(AE41="","",AG41/#REF!)</f>
        <v/>
      </c>
      <c r="AI41" s="82"/>
    </row>
    <row r="42" spans="2:35" x14ac:dyDescent="0.25">
      <c r="B42" s="489"/>
      <c r="C42" s="39"/>
      <c r="D42" s="77"/>
      <c r="E42" s="77"/>
      <c r="F42" s="490"/>
      <c r="G42" s="78"/>
      <c r="H42" s="51"/>
      <c r="I42" s="52"/>
      <c r="J42" s="51"/>
      <c r="K42" s="52"/>
      <c r="L42" s="51"/>
      <c r="M42" s="52"/>
      <c r="N42" s="51"/>
      <c r="O42" s="52"/>
      <c r="P42" s="51"/>
      <c r="Q42" s="52"/>
      <c r="R42" s="53"/>
      <c r="S42" s="52"/>
      <c r="T42" s="53"/>
      <c r="U42" s="52"/>
      <c r="V42" s="53"/>
      <c r="W42" s="52"/>
      <c r="X42" s="54"/>
      <c r="Y42" s="55"/>
      <c r="Z42" s="51"/>
      <c r="AA42" s="52"/>
      <c r="AB42" s="53"/>
      <c r="AC42" s="52"/>
      <c r="AD42" s="53"/>
      <c r="AE42" s="90"/>
      <c r="AF42" s="54"/>
      <c r="AG42" s="54"/>
      <c r="AH42" s="54" t="str">
        <f>IF(AE42="","",AG42/#REF!)</f>
        <v/>
      </c>
      <c r="AI42" s="82"/>
    </row>
    <row r="43" spans="2:35" x14ac:dyDescent="0.25">
      <c r="B43" s="489"/>
      <c r="C43" s="56"/>
      <c r="D43" s="57"/>
      <c r="E43" s="57"/>
      <c r="F43" s="491"/>
      <c r="G43" s="48"/>
      <c r="H43" s="43"/>
      <c r="I43" s="44"/>
      <c r="J43" s="43"/>
      <c r="K43" s="44"/>
      <c r="L43" s="43"/>
      <c r="M43" s="44"/>
      <c r="N43" s="43"/>
      <c r="O43" s="44"/>
      <c r="P43" s="43"/>
      <c r="Q43" s="44"/>
      <c r="R43" s="46"/>
      <c r="S43" s="44"/>
      <c r="T43" s="46"/>
      <c r="U43" s="44"/>
      <c r="V43" s="46"/>
      <c r="W43" s="44"/>
      <c r="X43" s="46"/>
      <c r="Y43" s="44"/>
      <c r="Z43" s="46"/>
      <c r="AA43" s="44"/>
      <c r="AB43" s="46"/>
      <c r="AC43" s="44"/>
      <c r="AD43" s="46"/>
      <c r="AE43" s="91"/>
      <c r="AF43" s="47"/>
      <c r="AG43" s="47"/>
      <c r="AH43" s="47" t="str">
        <f>IF(AE43="","",AG43/#REF!)</f>
        <v/>
      </c>
      <c r="AI43" s="49"/>
    </row>
    <row r="44" spans="2:35" x14ac:dyDescent="0.25">
      <c r="B44" s="489"/>
      <c r="C44" s="83"/>
      <c r="D44" s="57"/>
      <c r="E44" s="57"/>
      <c r="F44" s="491"/>
      <c r="G44" s="48"/>
      <c r="H44" s="43"/>
      <c r="I44" s="44"/>
      <c r="J44" s="43"/>
      <c r="K44" s="44"/>
      <c r="L44" s="43"/>
      <c r="M44" s="44"/>
      <c r="N44" s="43"/>
      <c r="O44" s="44"/>
      <c r="P44" s="43"/>
      <c r="Q44" s="44"/>
      <c r="R44" s="46"/>
      <c r="S44" s="44"/>
      <c r="T44" s="46"/>
      <c r="U44" s="44"/>
      <c r="V44" s="46"/>
      <c r="W44" s="44"/>
      <c r="X44" s="46"/>
      <c r="Y44" s="44"/>
      <c r="Z44" s="46"/>
      <c r="AA44" s="44"/>
      <c r="AB44" s="46"/>
      <c r="AC44" s="44"/>
      <c r="AD44" s="46"/>
      <c r="AE44" s="91"/>
      <c r="AF44" s="47"/>
      <c r="AG44" s="47"/>
      <c r="AH44" s="47" t="str">
        <f>IF(AE44="","",AG44/#REF!)</f>
        <v/>
      </c>
      <c r="AI44" s="49"/>
    </row>
    <row r="45" spans="2:35" x14ac:dyDescent="0.25">
      <c r="B45" s="489"/>
      <c r="C45" s="56"/>
      <c r="D45" s="57"/>
      <c r="E45" s="57"/>
      <c r="F45" s="491"/>
      <c r="G45" s="48"/>
      <c r="H45" s="43"/>
      <c r="I45" s="44"/>
      <c r="J45" s="43"/>
      <c r="K45" s="44"/>
      <c r="L45" s="43"/>
      <c r="M45" s="44"/>
      <c r="N45" s="43"/>
      <c r="O45" s="44"/>
      <c r="P45" s="43"/>
      <c r="Q45" s="44"/>
      <c r="R45" s="46"/>
      <c r="S45" s="44"/>
      <c r="T45" s="46"/>
      <c r="U45" s="44"/>
      <c r="V45" s="46"/>
      <c r="W45" s="44"/>
      <c r="X45" s="46"/>
      <c r="Y45" s="44"/>
      <c r="Z45" s="46"/>
      <c r="AA45" s="44"/>
      <c r="AB45" s="46"/>
      <c r="AC45" s="44"/>
      <c r="AD45" s="46"/>
      <c r="AE45" s="91"/>
      <c r="AF45" s="47"/>
      <c r="AG45" s="47"/>
      <c r="AH45" s="47" t="str">
        <f>IF(AE45="","",AG45/#REF!)</f>
        <v/>
      </c>
      <c r="AI45" s="49"/>
    </row>
    <row r="46" spans="2:35" x14ac:dyDescent="0.25">
      <c r="B46" s="489"/>
      <c r="C46" s="56"/>
      <c r="D46" s="57"/>
      <c r="E46" s="57"/>
      <c r="F46" s="491"/>
      <c r="G46" s="48"/>
      <c r="H46" s="43"/>
      <c r="I46" s="44"/>
      <c r="J46" s="43"/>
      <c r="K46" s="44"/>
      <c r="L46" s="43"/>
      <c r="M46" s="44"/>
      <c r="N46" s="43"/>
      <c r="O46" s="44"/>
      <c r="P46" s="43"/>
      <c r="Q46" s="44"/>
      <c r="R46" s="46"/>
      <c r="S46" s="44"/>
      <c r="T46" s="46"/>
      <c r="U46" s="44"/>
      <c r="V46" s="46"/>
      <c r="W46" s="44"/>
      <c r="X46" s="46"/>
      <c r="Y46" s="44"/>
      <c r="Z46" s="46"/>
      <c r="AA46" s="44"/>
      <c r="AB46" s="46"/>
      <c r="AC46" s="44"/>
      <c r="AD46" s="46"/>
      <c r="AE46" s="91"/>
      <c r="AF46" s="47"/>
      <c r="AG46" s="47"/>
      <c r="AH46" s="47" t="str">
        <f>IF(AE46="","",AG46/#REF!)</f>
        <v/>
      </c>
      <c r="AI46" s="49"/>
    </row>
    <row r="47" spans="2:35" x14ac:dyDescent="0.25">
      <c r="B47" s="492"/>
      <c r="C47" s="58"/>
      <c r="D47" s="21"/>
      <c r="E47" s="21"/>
      <c r="F47" s="493"/>
      <c r="G47" s="22"/>
      <c r="H47" s="23"/>
      <c r="I47" s="24"/>
      <c r="J47" s="23"/>
      <c r="K47" s="24"/>
      <c r="L47" s="23"/>
      <c r="M47" s="24"/>
      <c r="N47" s="23"/>
      <c r="O47" s="24"/>
      <c r="P47" s="23"/>
      <c r="Q47" s="24"/>
      <c r="R47" s="27"/>
      <c r="S47" s="24"/>
      <c r="T47" s="27"/>
      <c r="U47" s="24"/>
      <c r="V47" s="27"/>
      <c r="W47" s="24"/>
      <c r="X47" s="27"/>
      <c r="Y47" s="24"/>
      <c r="Z47" s="27"/>
      <c r="AA47" s="24"/>
      <c r="AB47" s="27"/>
      <c r="AC47" s="24"/>
      <c r="AD47" s="27"/>
      <c r="AE47" s="92"/>
      <c r="AF47" s="26"/>
      <c r="AG47" s="26"/>
      <c r="AH47" s="26" t="str">
        <f>IF(AE47="","",AG47/#REF!)</f>
        <v/>
      </c>
      <c r="AI47" s="29"/>
    </row>
  </sheetData>
  <mergeCells count="20">
    <mergeCell ref="B14:B27"/>
    <mergeCell ref="B28:B40"/>
    <mergeCell ref="U3:V3"/>
    <mergeCell ref="W3:X3"/>
    <mergeCell ref="Y3:Z3"/>
    <mergeCell ref="B5:B13"/>
    <mergeCell ref="I3:J3"/>
    <mergeCell ref="K3:L3"/>
    <mergeCell ref="M3:N3"/>
    <mergeCell ref="O3:P3"/>
    <mergeCell ref="AH1:AI1"/>
    <mergeCell ref="B2:B4"/>
    <mergeCell ref="E2:F2"/>
    <mergeCell ref="G2:AD2"/>
    <mergeCell ref="AE2:AI2"/>
    <mergeCell ref="G3:H3"/>
    <mergeCell ref="AA3:AB3"/>
    <mergeCell ref="AC3:AD3"/>
    <mergeCell ref="Q3:R3"/>
    <mergeCell ref="S3:T3"/>
  </mergeCells>
  <pageMargins left="0.7" right="0.7" top="0.75" bottom="0.75" header="0.3" footer="0.3"/>
  <pageSetup orientation="portrait" r:id="rId1"/>
  <headerFooter>
    <oddFooter>&amp;L&amp;1#&amp;"Calibri"&amp;11&amp;K000000Classification: Public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I47"/>
  <sheetViews>
    <sheetView workbookViewId="0">
      <selection activeCell="T11" sqref="T11"/>
    </sheetView>
  </sheetViews>
  <sheetFormatPr defaultRowHeight="15" x14ac:dyDescent="0.25"/>
  <cols>
    <col min="1" max="1" width="2.7109375" customWidth="1"/>
    <col min="2" max="2" width="3.7109375" customWidth="1"/>
    <col min="3" max="3" width="25.7109375" customWidth="1"/>
    <col min="4" max="6" width="5.28515625" customWidth="1"/>
    <col min="7" max="7" width="2.7109375" customWidth="1"/>
    <col min="8" max="8" width="5.28515625" customWidth="1"/>
    <col min="9" max="9" width="2.42578125" customWidth="1"/>
    <col min="10" max="10" width="5.28515625" customWidth="1"/>
    <col min="11" max="11" width="2.7109375" customWidth="1"/>
    <col min="12" max="12" width="5.28515625" customWidth="1"/>
    <col min="13" max="13" width="2.7109375" customWidth="1"/>
    <col min="14" max="14" width="5.28515625" customWidth="1"/>
    <col min="15" max="15" width="2.7109375" customWidth="1"/>
    <col min="16" max="16" width="5.28515625" customWidth="1"/>
    <col min="17" max="17" width="2.7109375" customWidth="1"/>
    <col min="18" max="18" width="5.28515625" customWidth="1"/>
    <col min="19" max="19" width="2.7109375" customWidth="1"/>
    <col min="20" max="20" width="5.28515625" customWidth="1"/>
    <col min="21" max="21" width="2.7109375" customWidth="1"/>
    <col min="22" max="22" width="5.28515625" customWidth="1"/>
    <col min="23" max="23" width="2.7109375" customWidth="1"/>
    <col min="24" max="24" width="5.28515625" customWidth="1"/>
    <col min="25" max="25" width="2.7109375" customWidth="1"/>
    <col min="26" max="26" width="5.28515625" customWidth="1"/>
    <col min="27" max="27" width="2.7109375" customWidth="1"/>
    <col min="28" max="28" width="5.28515625" customWidth="1"/>
    <col min="29" max="29" width="2.7109375" customWidth="1"/>
    <col min="30" max="30" width="5.28515625" customWidth="1"/>
    <col min="31" max="31" width="2.7109375" customWidth="1"/>
    <col min="32" max="32" width="6.28515625" style="12" customWidth="1"/>
    <col min="33" max="33" width="9.85546875" style="12" customWidth="1"/>
    <col min="34" max="34" width="5.5703125" customWidth="1"/>
    <col min="35" max="35" width="5.28515625" customWidth="1"/>
  </cols>
  <sheetData>
    <row r="1" spans="2:35" x14ac:dyDescent="0.25">
      <c r="C1" s="10" t="s">
        <v>479</v>
      </c>
      <c r="D1" s="10"/>
      <c r="E1" s="10"/>
      <c r="F1" s="10"/>
      <c r="G1" s="11"/>
      <c r="H1" s="12"/>
      <c r="I1" s="11"/>
      <c r="J1" s="12"/>
      <c r="K1" s="11"/>
      <c r="L1" s="12"/>
      <c r="M1" s="11"/>
      <c r="N1" s="12"/>
      <c r="O1" s="11"/>
      <c r="P1" s="12"/>
      <c r="Q1" s="11"/>
      <c r="R1" s="12"/>
      <c r="S1" s="11"/>
      <c r="T1" s="12"/>
      <c r="U1" s="11"/>
      <c r="V1" s="12"/>
      <c r="W1" s="11"/>
      <c r="X1" s="12"/>
      <c r="Y1" s="11"/>
      <c r="Z1" s="12"/>
      <c r="AA1" s="11"/>
      <c r="AB1" s="12"/>
      <c r="AC1" s="11"/>
      <c r="AD1" s="12"/>
      <c r="AE1" s="11"/>
      <c r="AH1" s="654"/>
      <c r="AI1" s="654"/>
    </row>
    <row r="2" spans="2:35" ht="12.75" customHeight="1" x14ac:dyDescent="0.25">
      <c r="B2" s="667" t="s">
        <v>480</v>
      </c>
      <c r="C2" s="93"/>
      <c r="D2" s="94">
        <v>2020</v>
      </c>
      <c r="E2" s="658">
        <v>2021</v>
      </c>
      <c r="F2" s="659"/>
      <c r="G2" s="658" t="s">
        <v>1060</v>
      </c>
      <c r="H2" s="660"/>
      <c r="I2" s="660"/>
      <c r="J2" s="660"/>
      <c r="K2" s="660"/>
      <c r="L2" s="660"/>
      <c r="M2" s="660"/>
      <c r="N2" s="660"/>
      <c r="O2" s="660"/>
      <c r="P2" s="660"/>
      <c r="Q2" s="660"/>
      <c r="R2" s="660"/>
      <c r="S2" s="660"/>
      <c r="T2" s="660"/>
      <c r="U2" s="660"/>
      <c r="V2" s="660"/>
      <c r="W2" s="660"/>
      <c r="X2" s="660"/>
      <c r="Y2" s="660"/>
      <c r="Z2" s="660"/>
      <c r="AA2" s="660"/>
      <c r="AB2" s="660"/>
      <c r="AC2" s="660"/>
      <c r="AD2" s="659"/>
      <c r="AE2" s="658" t="s">
        <v>1059</v>
      </c>
      <c r="AF2" s="660"/>
      <c r="AG2" s="660"/>
      <c r="AH2" s="660"/>
      <c r="AI2" s="659"/>
    </row>
    <row r="3" spans="2:35" x14ac:dyDescent="0.25">
      <c r="B3" s="668"/>
      <c r="C3" s="548" t="s">
        <v>481</v>
      </c>
      <c r="D3" s="559" t="s">
        <v>430</v>
      </c>
      <c r="E3" s="146" t="s">
        <v>430</v>
      </c>
      <c r="F3" s="560" t="s">
        <v>431</v>
      </c>
      <c r="G3" s="661" t="s">
        <v>432</v>
      </c>
      <c r="H3" s="664"/>
      <c r="I3" s="665" t="s">
        <v>433</v>
      </c>
      <c r="J3" s="664"/>
      <c r="K3" s="665" t="s">
        <v>434</v>
      </c>
      <c r="L3" s="664"/>
      <c r="M3" s="665" t="s">
        <v>435</v>
      </c>
      <c r="N3" s="664"/>
      <c r="O3" s="665" t="s">
        <v>436</v>
      </c>
      <c r="P3" s="664"/>
      <c r="Q3" s="665" t="s">
        <v>437</v>
      </c>
      <c r="R3" s="664"/>
      <c r="S3" s="665" t="s">
        <v>438</v>
      </c>
      <c r="T3" s="664"/>
      <c r="U3" s="665" t="s">
        <v>439</v>
      </c>
      <c r="V3" s="664"/>
      <c r="W3" s="665" t="s">
        <v>440</v>
      </c>
      <c r="X3" s="664"/>
      <c r="Y3" s="665" t="s">
        <v>441</v>
      </c>
      <c r="Z3" s="664"/>
      <c r="AA3" s="665" t="s">
        <v>442</v>
      </c>
      <c r="AB3" s="662"/>
      <c r="AC3" s="662" t="s">
        <v>443</v>
      </c>
      <c r="AD3" s="663"/>
      <c r="AE3" s="32"/>
      <c r="AF3" s="561" t="s">
        <v>444</v>
      </c>
      <c r="AG3" s="562" t="s">
        <v>445</v>
      </c>
      <c r="AH3" s="33" t="s">
        <v>430</v>
      </c>
      <c r="AI3" s="563" t="s">
        <v>431</v>
      </c>
    </row>
    <row r="4" spans="2:35" ht="15.75" thickBot="1" x14ac:dyDescent="0.3">
      <c r="B4" s="670"/>
      <c r="C4" s="551"/>
      <c r="D4" s="564" t="s">
        <v>446</v>
      </c>
      <c r="E4" s="565" t="s">
        <v>446</v>
      </c>
      <c r="F4" s="566" t="s">
        <v>447</v>
      </c>
      <c r="G4" s="553" t="s">
        <v>448</v>
      </c>
      <c r="H4" s="18" t="s">
        <v>446</v>
      </c>
      <c r="I4" s="554" t="s">
        <v>448</v>
      </c>
      <c r="J4" s="18" t="s">
        <v>446</v>
      </c>
      <c r="K4" s="554" t="s">
        <v>448</v>
      </c>
      <c r="L4" s="18" t="s">
        <v>446</v>
      </c>
      <c r="M4" s="554" t="s">
        <v>448</v>
      </c>
      <c r="N4" s="18" t="s">
        <v>446</v>
      </c>
      <c r="O4" s="554" t="s">
        <v>448</v>
      </c>
      <c r="P4" s="18" t="s">
        <v>446</v>
      </c>
      <c r="Q4" s="555" t="s">
        <v>448</v>
      </c>
      <c r="R4" s="18" t="s">
        <v>446</v>
      </c>
      <c r="S4" s="555" t="s">
        <v>448</v>
      </c>
      <c r="T4" s="18" t="s">
        <v>446</v>
      </c>
      <c r="U4" s="554" t="s">
        <v>448</v>
      </c>
      <c r="V4" s="18" t="s">
        <v>446</v>
      </c>
      <c r="W4" s="555" t="s">
        <v>448</v>
      </c>
      <c r="X4" s="18" t="s">
        <v>446</v>
      </c>
      <c r="Y4" s="555" t="s">
        <v>448</v>
      </c>
      <c r="Z4" s="18" t="s">
        <v>446</v>
      </c>
      <c r="AA4" s="554" t="s">
        <v>448</v>
      </c>
      <c r="AB4" s="557" t="s">
        <v>446</v>
      </c>
      <c r="AC4" s="554" t="s">
        <v>448</v>
      </c>
      <c r="AD4" s="558" t="s">
        <v>446</v>
      </c>
      <c r="AE4" s="553" t="s">
        <v>448</v>
      </c>
      <c r="AF4" s="556" t="s">
        <v>482</v>
      </c>
      <c r="AG4" s="18" t="s">
        <v>483</v>
      </c>
      <c r="AH4" s="18" t="s">
        <v>446</v>
      </c>
      <c r="AI4" s="19" t="s">
        <v>447</v>
      </c>
    </row>
    <row r="5" spans="2:35" ht="18" x14ac:dyDescent="0.25">
      <c r="B5" s="545" t="s">
        <v>484</v>
      </c>
      <c r="C5" s="20" t="s">
        <v>485</v>
      </c>
      <c r="D5" s="95">
        <f>IF('[6]Unit Cost Report'!$AH5="","",'[6]Unit Cost Report'!$AH5)</f>
        <v>1352.3515007925291</v>
      </c>
      <c r="E5" s="268">
        <f>IF('[7]Unit Cost Report'!$AH5="","",'[7]Unit Cost Report'!$AH5)</f>
        <v>1717.9994346736873</v>
      </c>
      <c r="F5" s="269">
        <f>IF(OR(D5="",E5=""),"N/A",(E5-D5)/D5*100)</f>
        <v>27.037936044502832</v>
      </c>
      <c r="G5" s="22">
        <f>'[8]2022'!$J$16</f>
        <v>1</v>
      </c>
      <c r="H5" s="23">
        <f>'[8]2022'!$N$16</f>
        <v>2953.9153196753164</v>
      </c>
      <c r="I5" s="24">
        <f>'[8]2022'!$J$27</f>
        <v>1</v>
      </c>
      <c r="J5" s="23">
        <f>'[8]2022'!$N$27</f>
        <v>1359.0187101091167</v>
      </c>
      <c r="K5" s="24">
        <f>'[8]2022'!$J$38</f>
        <v>3</v>
      </c>
      <c r="L5" s="23">
        <f>'[8]2022'!$N$38</f>
        <v>1860.0349874456142</v>
      </c>
      <c r="M5" s="24" t="str">
        <f>'[8]2022'!$J$49</f>
        <v/>
      </c>
      <c r="N5" s="23" t="str">
        <f>'[8]2022'!$N$49</f>
        <v/>
      </c>
      <c r="O5" s="24">
        <f>'[8]2022'!$J$60</f>
        <v>3</v>
      </c>
      <c r="P5" s="23">
        <f>'[8]2022'!$N$60</f>
        <v>1444.0742019185398</v>
      </c>
      <c r="Q5" s="25" t="str">
        <f>'[8]2022'!$J$71</f>
        <v/>
      </c>
      <c r="R5" s="23" t="str">
        <f>'[8]2022'!$N$71</f>
        <v/>
      </c>
      <c r="S5" s="25" t="str">
        <f>'[8]2022'!$J$82</f>
        <v/>
      </c>
      <c r="T5" s="23" t="str">
        <f>'[8]2022'!$N$82</f>
        <v/>
      </c>
      <c r="U5" s="24" t="str">
        <f>'[8]2022'!$J$93</f>
        <v/>
      </c>
      <c r="V5" s="23" t="str">
        <f>'[8]2022'!$N$93</f>
        <v/>
      </c>
      <c r="W5" s="25">
        <f>'[8]2022'!$J$104</f>
        <v>1</v>
      </c>
      <c r="X5" s="23">
        <f>'[8]2022'!$N$104</f>
        <v>4064.5614878948209</v>
      </c>
      <c r="Y5" s="25" t="str">
        <f>'[8]2022'!$J$115</f>
        <v/>
      </c>
      <c r="Z5" s="23" t="str">
        <f>'[8]2022'!$N$115</f>
        <v/>
      </c>
      <c r="AA5" s="24">
        <f>'[8]2022'!$J$126</f>
        <v>1</v>
      </c>
      <c r="AB5" s="27">
        <f>'[8]2022'!$N$126</f>
        <v>1913.5627874120978</v>
      </c>
      <c r="AC5" s="24" t="str">
        <f>'[8]2022'!$J$137</f>
        <v/>
      </c>
      <c r="AD5" s="96" t="str">
        <f>'[8]2022'!$N$137</f>
        <v/>
      </c>
      <c r="AE5" s="22">
        <f>'[8]2022'!$J$138</f>
        <v>10</v>
      </c>
      <c r="AF5" s="26">
        <f>'[8]2022'!$M$138</f>
        <v>4830.6382924800009</v>
      </c>
      <c r="AG5" s="23">
        <f>'[8]2022'!$L$138</f>
        <v>8718963.4209563676</v>
      </c>
      <c r="AH5" s="23">
        <f>IF(AG5="","",AG5/AF5)</f>
        <v>1804.9298856694443</v>
      </c>
      <c r="AI5" s="29">
        <f>IF(OR(E5="",AH5=""),"N/A",(AH5-E5)/E5*100)</f>
        <v>5.059981350475141</v>
      </c>
    </row>
    <row r="6" spans="2:35" ht="12.75" customHeight="1" x14ac:dyDescent="0.25">
      <c r="B6" s="667" t="s">
        <v>486</v>
      </c>
      <c r="C6" s="97" t="s">
        <v>486</v>
      </c>
      <c r="D6" s="98" t="str">
        <f>IF('[6]Unit Cost Report'!$AH6="","",'[6]Unit Cost Report'!$AH6)</f>
        <v/>
      </c>
      <c r="E6" s="270" t="str">
        <f>IF('[7]Unit Cost Report'!$AH6="","",'[7]Unit Cost Report'!$AH6)</f>
        <v/>
      </c>
      <c r="F6" s="271"/>
      <c r="G6" s="32"/>
      <c r="H6" s="33"/>
      <c r="I6" s="34"/>
      <c r="J6" s="33"/>
      <c r="K6" s="34"/>
      <c r="L6" s="33"/>
      <c r="M6" s="34"/>
      <c r="N6" s="33"/>
      <c r="O6" s="34"/>
      <c r="P6" s="33"/>
      <c r="Q6" s="35"/>
      <c r="R6" s="33"/>
      <c r="S6" s="35"/>
      <c r="T6" s="33"/>
      <c r="U6" s="34"/>
      <c r="V6" s="33"/>
      <c r="W6" s="35"/>
      <c r="X6" s="33"/>
      <c r="Y6" s="35"/>
      <c r="Z6" s="33"/>
      <c r="AA6" s="34"/>
      <c r="AB6" s="37"/>
      <c r="AC6" s="34"/>
      <c r="AD6" s="99"/>
      <c r="AE6" s="32"/>
      <c r="AF6" s="36"/>
      <c r="AG6" s="33"/>
      <c r="AH6" s="33"/>
      <c r="AI6" s="38"/>
    </row>
    <row r="7" spans="2:35" x14ac:dyDescent="0.25">
      <c r="B7" s="668"/>
      <c r="C7" s="56" t="s">
        <v>487</v>
      </c>
      <c r="D7" s="100" t="str">
        <f>IF('[6]Unit Cost Report'!$AH7="","",'[6]Unit Cost Report'!$AH7)</f>
        <v/>
      </c>
      <c r="E7" s="272">
        <f>IF('[7]Unit Cost Report'!$AH7="","",'[7]Unit Cost Report'!$AH7)</f>
        <v>1582.6313164401083</v>
      </c>
      <c r="F7" s="273" t="str">
        <f t="shared" ref="F7:F39" si="0">IF(OR(D7="",E7=""),"N/A",(E7-D7)/D7*100)</f>
        <v>N/A</v>
      </c>
      <c r="G7" s="78" t="str">
        <f>'[8]2022'!$P$16</f>
        <v/>
      </c>
      <c r="H7" s="51" t="str">
        <f>'[8]2022'!$S$16</f>
        <v/>
      </c>
      <c r="I7" s="52" t="str">
        <f>'[8]2022'!$P$27</f>
        <v/>
      </c>
      <c r="J7" s="51" t="str">
        <f>'[8]2022'!$S$27</f>
        <v/>
      </c>
      <c r="K7" s="52" t="str">
        <f>'[8]2022'!$P$38</f>
        <v/>
      </c>
      <c r="L7" s="51" t="str">
        <f>'[8]2022'!$S$38</f>
        <v/>
      </c>
      <c r="M7" s="52" t="str">
        <f>'[8]2022'!$P$49</f>
        <v/>
      </c>
      <c r="N7" s="51" t="str">
        <f>'[8]2022'!$S$49</f>
        <v/>
      </c>
      <c r="O7" s="52">
        <f>'[8]2022'!$P$60</f>
        <v>1</v>
      </c>
      <c r="P7" s="51">
        <f>'[8]2022'!$S$60</f>
        <v>679.66809237760867</v>
      </c>
      <c r="Q7" s="55" t="str">
        <f>'[8]2022'!$P$71</f>
        <v/>
      </c>
      <c r="R7" s="51" t="str">
        <f>'[8]2022'!$S$71</f>
        <v/>
      </c>
      <c r="S7" s="55" t="str">
        <f>'[8]2022'!$P$82</f>
        <v/>
      </c>
      <c r="T7" s="51" t="str">
        <f>'[8]2022'!$S$82</f>
        <v/>
      </c>
      <c r="U7" s="52" t="str">
        <f>'[8]2022'!$P$93</f>
        <v/>
      </c>
      <c r="V7" s="51" t="str">
        <f>'[8]2022'!$S$93</f>
        <v/>
      </c>
      <c r="W7" s="55" t="str">
        <f>'[8]2022'!$P$104</f>
        <v/>
      </c>
      <c r="X7" s="51" t="str">
        <f>'[8]2022'!$S$104</f>
        <v/>
      </c>
      <c r="Y7" s="55" t="str">
        <f>'[8]2022'!$P$115</f>
        <v/>
      </c>
      <c r="Z7" s="51" t="str">
        <f>'[8]2022'!$S$115</f>
        <v/>
      </c>
      <c r="AA7" s="52" t="str">
        <f>'[8]2022'!$P$126</f>
        <v/>
      </c>
      <c r="AB7" s="53" t="str">
        <f>'[8]2022'!$S$126</f>
        <v/>
      </c>
      <c r="AC7" s="52" t="str">
        <f>'[8]2022'!$P$137</f>
        <v/>
      </c>
      <c r="AD7" s="101" t="str">
        <f>'[8]2022'!$S$137</f>
        <v/>
      </c>
      <c r="AE7" s="78">
        <f>'[8]2022'!$P$138</f>
        <v>1</v>
      </c>
      <c r="AF7" s="54">
        <f>'[8]2022'!$R$138</f>
        <v>1255.38336</v>
      </c>
      <c r="AG7" s="51">
        <f>'[8]2022'!$Q$138</f>
        <v>853244.01349379274</v>
      </c>
      <c r="AH7" s="51">
        <f>IF(AG7="","",AG7/AF7)</f>
        <v>679.66809237760867</v>
      </c>
      <c r="AI7" s="82">
        <f>IF(OR(E7="",AH7=""),"N/A",(AH7-E7)/E7*100)</f>
        <v>-57.054553052417788</v>
      </c>
    </row>
    <row r="8" spans="2:35" x14ac:dyDescent="0.25">
      <c r="B8" s="668"/>
      <c r="C8" s="50" t="s">
        <v>488</v>
      </c>
      <c r="D8" s="102">
        <f>IF('[6]Unit Cost Report'!$AH8="","",'[6]Unit Cost Report'!$AH8)</f>
        <v>1552.2903253714514</v>
      </c>
      <c r="E8" s="274">
        <f>IF('[7]Unit Cost Report'!$AH8="","",'[7]Unit Cost Report'!$AH8)</f>
        <v>1725.992866569286</v>
      </c>
      <c r="F8" s="567">
        <f t="shared" si="0"/>
        <v>11.190080770249523</v>
      </c>
      <c r="G8" s="42" t="str">
        <f>'[8]2022'!$T$16</f>
        <v/>
      </c>
      <c r="H8" s="43" t="str">
        <f>'[8]2022'!$W$16</f>
        <v/>
      </c>
      <c r="I8" s="44" t="str">
        <f>'[8]2022'!$T$27</f>
        <v/>
      </c>
      <c r="J8" s="43" t="str">
        <f>'[8]2022'!$W$27</f>
        <v/>
      </c>
      <c r="K8" s="44">
        <f>'[8]2022'!$T$38</f>
        <v>2</v>
      </c>
      <c r="L8" s="43">
        <f>'[8]2022'!$W$38</f>
        <v>1963.2173070493329</v>
      </c>
      <c r="M8" s="44" t="str">
        <f>'[8]2022'!$T$49</f>
        <v/>
      </c>
      <c r="N8" s="43" t="str">
        <f>'[8]2022'!$W$49</f>
        <v/>
      </c>
      <c r="O8" s="44">
        <f>'[8]2022'!$T$60</f>
        <v>1</v>
      </c>
      <c r="P8" s="43">
        <f>'[8]2022'!$W$60</f>
        <v>2508.2863724002</v>
      </c>
      <c r="Q8" s="45" t="str">
        <f>'[8]2022'!$T$71</f>
        <v/>
      </c>
      <c r="R8" s="43" t="str">
        <f>'[8]2022'!$W$71</f>
        <v/>
      </c>
      <c r="S8" s="45" t="str">
        <f>'[8]2022'!$T$82</f>
        <v/>
      </c>
      <c r="T8" s="46" t="str">
        <f>'[8]2022'!$W$82</f>
        <v/>
      </c>
      <c r="U8" s="44" t="str">
        <f>'[8]2022'!$T$93</f>
        <v/>
      </c>
      <c r="V8" s="47" t="str">
        <f>'[8]2022'!$W$93</f>
        <v/>
      </c>
      <c r="W8" s="45" t="str">
        <f>'[8]2022'!$T$104</f>
        <v/>
      </c>
      <c r="X8" s="43" t="str">
        <f>'[8]2022'!$W$104</f>
        <v/>
      </c>
      <c r="Y8" s="45" t="str">
        <f>'[8]2022'!$T$115</f>
        <v/>
      </c>
      <c r="Z8" s="43" t="str">
        <f>'[8]2022'!$W$115</f>
        <v/>
      </c>
      <c r="AA8" s="44" t="str">
        <f>'[8]2022'!$T$126</f>
        <v/>
      </c>
      <c r="AB8" s="46" t="str">
        <f>'[8]2022'!$W$126</f>
        <v/>
      </c>
      <c r="AC8" s="44" t="str">
        <f>'[8]2022'!$T$137</f>
        <v/>
      </c>
      <c r="AD8" s="103" t="str">
        <f>'[8]2022'!$W$137</f>
        <v/>
      </c>
      <c r="AE8" s="48">
        <f>'[8]2022'!$T$138</f>
        <v>3</v>
      </c>
      <c r="AF8" s="47">
        <f>'[8]2022'!$V$138</f>
        <v>1226.7068352000001</v>
      </c>
      <c r="AG8" s="47">
        <f>'[8]2022'!$U$138</f>
        <v>2598161.7791666668</v>
      </c>
      <c r="AH8" s="43">
        <f>IF(AG8="","",AG8/AF8)</f>
        <v>2117.997311674771</v>
      </c>
      <c r="AI8" s="49">
        <f>IF(OR(E8="",AH8=""),"N/A",(AH8-E8)/E8*100)</f>
        <v>22.711823014927212</v>
      </c>
    </row>
    <row r="9" spans="2:35" x14ac:dyDescent="0.25">
      <c r="B9" s="668"/>
      <c r="C9" s="56" t="s">
        <v>489</v>
      </c>
      <c r="D9" s="104">
        <f>IF('[6]Unit Cost Report'!$AH9="","",'[6]Unit Cost Report'!$AH9)</f>
        <v>1178.6193378184848</v>
      </c>
      <c r="E9" s="275">
        <f>IF('[7]Unit Cost Report'!$AH9="","",'[7]Unit Cost Report'!$AH9)</f>
        <v>2418.0756088997382</v>
      </c>
      <c r="F9" s="276">
        <f t="shared" si="0"/>
        <v>105.16171178519538</v>
      </c>
      <c r="G9" s="48">
        <f>'[8]2022'!$X$16</f>
        <v>1</v>
      </c>
      <c r="H9" s="51">
        <f>'[8]2022'!$AA$16</f>
        <v>2953.9153196753164</v>
      </c>
      <c r="I9" s="52" t="str">
        <f>'[8]2022'!$X$27</f>
        <v/>
      </c>
      <c r="J9" s="51" t="str">
        <f>'[8]2022'!$AA$27</f>
        <v/>
      </c>
      <c r="K9" s="52">
        <f>'[8]2022'!$X$38</f>
        <v>1</v>
      </c>
      <c r="L9" s="51">
        <f>'[8]2022'!$AA$38</f>
        <v>1670.1653072633144</v>
      </c>
      <c r="M9" s="52" t="str">
        <f>'[8]2022'!$X$49</f>
        <v/>
      </c>
      <c r="N9" s="51" t="str">
        <f>'[8]2022'!$AA$49</f>
        <v/>
      </c>
      <c r="O9" s="52">
        <f>'[8]2022'!$X$60</f>
        <v>1</v>
      </c>
      <c r="P9" s="51">
        <f>'[8]2022'!$AA$60</f>
        <v>2094.157903114794</v>
      </c>
      <c r="Q9" s="52" t="str">
        <f>'[8]2022'!$X$71</f>
        <v/>
      </c>
      <c r="R9" s="51" t="str">
        <f>'[8]2022'!$AA$71</f>
        <v/>
      </c>
      <c r="S9" s="55" t="str">
        <f>'[8]2022'!$X$82</f>
        <v/>
      </c>
      <c r="T9" s="53" t="str">
        <f>'[8]2022'!$AA$82</f>
        <v/>
      </c>
      <c r="U9" s="52" t="str">
        <f>'[8]2022'!$X$93</f>
        <v/>
      </c>
      <c r="V9" s="53" t="str">
        <f>'[8]2022'!$AA$93</f>
        <v/>
      </c>
      <c r="W9" s="52">
        <f>'[8]2022'!$X$104</f>
        <v>1</v>
      </c>
      <c r="X9" s="54">
        <f>'[8]2022'!$AA$104</f>
        <v>4064.5614878948209</v>
      </c>
      <c r="Y9" s="55" t="str">
        <f>'[8]2022'!$X$115</f>
        <v/>
      </c>
      <c r="Z9" s="51" t="str">
        <f>'[8]2022'!$AA$115</f>
        <v/>
      </c>
      <c r="AA9" s="52" t="str">
        <f>'[8]2022'!$X$126</f>
        <v/>
      </c>
      <c r="AB9" s="53" t="str">
        <f>'[8]2022'!$AA$126</f>
        <v/>
      </c>
      <c r="AC9" s="52" t="str">
        <f>'[8]2022'!$X$137</f>
        <v/>
      </c>
      <c r="AD9" s="101" t="str">
        <f>'[8]2022'!$AA$137</f>
        <v/>
      </c>
      <c r="AE9" s="78">
        <f>'[8]2022'!$X$138</f>
        <v>4</v>
      </c>
      <c r="AF9" s="54">
        <f>'[8]2022'!$Z$138</f>
        <v>1987.91755008</v>
      </c>
      <c r="AG9" s="54">
        <f>'[8]2022'!$Y$138</f>
        <v>4685746.8925740737</v>
      </c>
      <c r="AH9" s="51">
        <f>IF(AG9="","",AG9/AF9)</f>
        <v>2357.1132979763192</v>
      </c>
      <c r="AI9" s="82">
        <f>IF(OR(E9="",AH9=""),"N/A",(AH9-E9)/E9*100)</f>
        <v>-2.5211085500820114</v>
      </c>
    </row>
    <row r="10" spans="2:35" x14ac:dyDescent="0.25">
      <c r="B10" s="669"/>
      <c r="C10" s="105" t="s">
        <v>490</v>
      </c>
      <c r="D10" s="106">
        <f>IF('[6]Unit Cost Report'!$AH10="","",'[6]Unit Cost Report'!$AH10)</f>
        <v>1351.4501071217674</v>
      </c>
      <c r="E10" s="277">
        <f>IF('[7]Unit Cost Report'!$AH10="","",'[7]Unit Cost Report'!$AH10)</f>
        <v>1822.5569104656058</v>
      </c>
      <c r="F10" s="278">
        <f t="shared" si="0"/>
        <v>34.859355951154711</v>
      </c>
      <c r="G10" s="66" t="str">
        <f>'[8]2022'!$AB$16</f>
        <v/>
      </c>
      <c r="H10" s="67" t="str">
        <f>'[8]2022'!$AE$16</f>
        <v/>
      </c>
      <c r="I10" s="68">
        <f>'[8]2022'!$AB$27</f>
        <v>1</v>
      </c>
      <c r="J10" s="67">
        <f>'[8]2022'!$AE$27</f>
        <v>1359.0187101091167</v>
      </c>
      <c r="K10" s="68" t="str">
        <f>'[8]2022'!$AB$38</f>
        <v/>
      </c>
      <c r="L10" s="67" t="str">
        <f>'[8]2022'!$AE$38</f>
        <v/>
      </c>
      <c r="M10" s="68" t="str">
        <f>'[8]2022'!$AB$49</f>
        <v/>
      </c>
      <c r="N10" s="67" t="str">
        <f>'[8]2022'!$AE$49</f>
        <v/>
      </c>
      <c r="O10" s="68" t="str">
        <f>'[8]2022'!$AB$60</f>
        <v/>
      </c>
      <c r="P10" s="67" t="str">
        <f>'[8]2022'!$AE$60</f>
        <v/>
      </c>
      <c r="Q10" s="68" t="str">
        <f>'[8]2022'!$AB$71</f>
        <v/>
      </c>
      <c r="R10" s="67" t="str">
        <f>'[8]2022'!$AE$71</f>
        <v/>
      </c>
      <c r="S10" s="279" t="str">
        <f>'[8]2022'!$AB$82</f>
        <v/>
      </c>
      <c r="T10" s="69" t="str">
        <f>'[8]2022'!$AE$82</f>
        <v/>
      </c>
      <c r="U10" s="68" t="str">
        <f>'[8]2022'!$AB$93</f>
        <v/>
      </c>
      <c r="V10" s="69" t="str">
        <f>'[8]2022'!$AE$93</f>
        <v/>
      </c>
      <c r="W10" s="68" t="str">
        <f>'[8]2022'!$AB$104</f>
        <v/>
      </c>
      <c r="X10" s="69" t="str">
        <f>'[8]2022'!$AE$104</f>
        <v/>
      </c>
      <c r="Y10" s="68" t="str">
        <f>'[8]2022'!$AB$115</f>
        <v/>
      </c>
      <c r="Z10" s="69" t="str">
        <f>'[8]2022'!$AE$115</f>
        <v/>
      </c>
      <c r="AA10" s="68">
        <f>'[8]2022'!$AB$126</f>
        <v>1</v>
      </c>
      <c r="AB10" s="69">
        <f>'[8]2022'!$AE$126</f>
        <v>1913.5627874120978</v>
      </c>
      <c r="AC10" s="68" t="str">
        <f>'[8]2022'!$AB$137</f>
        <v/>
      </c>
      <c r="AD10" s="107" t="str">
        <f>'[8]2022'!$AE$137</f>
        <v/>
      </c>
      <c r="AE10" s="66">
        <f>'[8]2022'!$AB$138</f>
        <v>2</v>
      </c>
      <c r="AF10" s="84">
        <f>'[8]2022'!$AD$138</f>
        <v>360.63054720000002</v>
      </c>
      <c r="AG10" s="84">
        <f>'[8]2022'!$AC$138</f>
        <v>581810.73572183447</v>
      </c>
      <c r="AH10" s="84">
        <f>IF(AG10="","",AG10/AF10)</f>
        <v>1613.3151787587517</v>
      </c>
      <c r="AI10" s="88">
        <f>IF(OR(E10="",AH10=""),"N/A",(AH10-E10)/E10*100)</f>
        <v>-11.480669300658461</v>
      </c>
    </row>
    <row r="11" spans="2:35" ht="12.75" customHeight="1" x14ac:dyDescent="0.25">
      <c r="B11" s="667" t="s">
        <v>491</v>
      </c>
      <c r="C11" s="108" t="s">
        <v>492</v>
      </c>
      <c r="D11" s="98" t="str">
        <f>IF('[6]Unit Cost Report'!$AH11="","",'[6]Unit Cost Report'!$AH11)</f>
        <v/>
      </c>
      <c r="E11" s="270" t="str">
        <f>IF('[7]Unit Cost Report'!$AH11="","",'[7]Unit Cost Report'!$AH11)</f>
        <v/>
      </c>
      <c r="F11" s="280"/>
      <c r="G11" s="32"/>
      <c r="H11" s="33"/>
      <c r="I11" s="34"/>
      <c r="J11" s="33"/>
      <c r="K11" s="34"/>
      <c r="L11" s="33"/>
      <c r="M11" s="34"/>
      <c r="N11" s="33"/>
      <c r="O11" s="34"/>
      <c r="P11" s="33"/>
      <c r="Q11" s="34"/>
      <c r="R11" s="33"/>
      <c r="S11" s="35"/>
      <c r="T11" s="37"/>
      <c r="U11" s="34"/>
      <c r="V11" s="37"/>
      <c r="W11" s="34"/>
      <c r="X11" s="37"/>
      <c r="Y11" s="34"/>
      <c r="Z11" s="37"/>
      <c r="AA11" s="34"/>
      <c r="AB11" s="37"/>
      <c r="AC11" s="34"/>
      <c r="AD11" s="99"/>
      <c r="AE11" s="32"/>
      <c r="AF11" s="36"/>
      <c r="AG11" s="36"/>
      <c r="AH11" s="36"/>
      <c r="AI11" s="38"/>
    </row>
    <row r="12" spans="2:35" x14ac:dyDescent="0.25">
      <c r="B12" s="668"/>
      <c r="C12" s="50" t="s">
        <v>493</v>
      </c>
      <c r="D12" s="102">
        <f>IF('[6]Unit Cost Report'!$AH12="","",'[6]Unit Cost Report'!$AH12)</f>
        <v>1092.0765518318583</v>
      </c>
      <c r="E12" s="274">
        <f>IF('[7]Unit Cost Report'!$AH12="","",'[7]Unit Cost Report'!$AH12)</f>
        <v>1872.3870914617</v>
      </c>
      <c r="F12" s="567">
        <f t="shared" si="0"/>
        <v>71.452000166191866</v>
      </c>
      <c r="G12" s="78" t="str">
        <f>'[8]2022'!$AG$16</f>
        <v/>
      </c>
      <c r="H12" s="51" t="str">
        <f>'[8]2022'!$AJ$16</f>
        <v/>
      </c>
      <c r="I12" s="52" t="str">
        <f>'[8]2022'!$AG$27</f>
        <v/>
      </c>
      <c r="J12" s="43" t="str">
        <f>'[8]2022'!$AJ$27</f>
        <v/>
      </c>
      <c r="K12" s="52">
        <f>'[8]2022'!$AG$38</f>
        <v>1</v>
      </c>
      <c r="L12" s="51">
        <f>'[8]2022'!$AJ$38</f>
        <v>1670.1653072633144</v>
      </c>
      <c r="M12" s="52" t="str">
        <f>'[8]2022'!$AG$49</f>
        <v/>
      </c>
      <c r="N12" s="51" t="str">
        <f>'[8]2022'!$AJ$49</f>
        <v/>
      </c>
      <c r="O12" s="52">
        <f>'[8]2022'!$AG$60</f>
        <v>2</v>
      </c>
      <c r="P12" s="51">
        <f>'[8]2022'!$AJ$60</f>
        <v>1272.5523278172041</v>
      </c>
      <c r="Q12" s="52" t="str">
        <f>'[8]2022'!$AG$71</f>
        <v/>
      </c>
      <c r="R12" s="51" t="str">
        <f>'[8]2022'!$AJ$71</f>
        <v/>
      </c>
      <c r="S12" s="55" t="str">
        <f>'[8]2022'!$AG$82</f>
        <v/>
      </c>
      <c r="T12" s="53" t="str">
        <f>'[8]2022'!$AJ$82</f>
        <v/>
      </c>
      <c r="U12" s="52" t="str">
        <f>'[8]2022'!$AG$93</f>
        <v/>
      </c>
      <c r="V12" s="53" t="str">
        <f>'[8]2022'!$AJ$93</f>
        <v/>
      </c>
      <c r="W12" s="52" t="str">
        <f>'[8]2022'!$AG$104</f>
        <v/>
      </c>
      <c r="X12" s="53" t="str">
        <f>'[8]2022'!$AJ$104</f>
        <v/>
      </c>
      <c r="Y12" s="52" t="str">
        <f>'[8]2022'!$AG$115</f>
        <v/>
      </c>
      <c r="Z12" s="53" t="str">
        <f>'[8]2022'!$AJ$115</f>
        <v/>
      </c>
      <c r="AA12" s="52" t="str">
        <f>'[8]2022'!$AG$126</f>
        <v/>
      </c>
      <c r="AB12" s="53" t="str">
        <f>'[8]2022'!$AJ$126</f>
        <v/>
      </c>
      <c r="AC12" s="52" t="str">
        <f>'[8]2022'!$AG$137</f>
        <v/>
      </c>
      <c r="AD12" s="101" t="str">
        <f>'[8]2022'!$AJ$137</f>
        <v/>
      </c>
      <c r="AE12" s="78">
        <f>'[8]2022'!$AG$138</f>
        <v>3</v>
      </c>
      <c r="AF12" s="54">
        <f>'[8]2022'!$AI$138</f>
        <v>2638.6260700800003</v>
      </c>
      <c r="AG12" s="51">
        <f>'[8]2022'!$AH$138</f>
        <v>3547585.2208826817</v>
      </c>
      <c r="AH12" s="54">
        <f>IF(AG12="","",AG12/AF12)</f>
        <v>1344.4819867087581</v>
      </c>
      <c r="AI12" s="82">
        <f>IF(OR(E12="",AH12=""),"N/A",(AH12-E12)/E12*100)</f>
        <v>-28.194229022420085</v>
      </c>
    </row>
    <row r="13" spans="2:35" x14ac:dyDescent="0.25">
      <c r="B13" s="669"/>
      <c r="C13" s="64" t="s">
        <v>494</v>
      </c>
      <c r="D13" s="106">
        <f>IF('[6]Unit Cost Report'!$AH13="","",'[6]Unit Cost Report'!$AH13)</f>
        <v>1579.0837461923807</v>
      </c>
      <c r="E13" s="277">
        <f>IF('[7]Unit Cost Report'!$AH13="","",'[7]Unit Cost Report'!$AH13)</f>
        <v>1631.7779156462586</v>
      </c>
      <c r="F13" s="278">
        <f t="shared" si="0"/>
        <v>3.3370091726254913</v>
      </c>
      <c r="G13" s="66">
        <f>'[8]2022'!$AK$16</f>
        <v>1</v>
      </c>
      <c r="H13" s="67">
        <f>'[8]2022'!$AN$16</f>
        <v>2953.9153196753164</v>
      </c>
      <c r="I13" s="68">
        <f>'[8]2022'!$AK$27</f>
        <v>1</v>
      </c>
      <c r="J13" s="67">
        <f>'[8]2022'!$AN$27</f>
        <v>1359.0187101091167</v>
      </c>
      <c r="K13" s="68">
        <f>'[8]2022'!$AK$38</f>
        <v>2</v>
      </c>
      <c r="L13" s="67">
        <f>'[8]2022'!$AN$38</f>
        <v>1963.2173070493329</v>
      </c>
      <c r="M13" s="68" t="str">
        <f>'[8]2022'!$AK$49</f>
        <v/>
      </c>
      <c r="N13" s="67" t="str">
        <f>'[8]2022'!$AN$49</f>
        <v/>
      </c>
      <c r="O13" s="68">
        <f>'[8]2022'!$AK$60</f>
        <v>1</v>
      </c>
      <c r="P13" s="67">
        <f>'[8]2022'!$AN$60</f>
        <v>2508.2863724002</v>
      </c>
      <c r="Q13" s="68" t="str">
        <f>'[8]2022'!$AK$71</f>
        <v/>
      </c>
      <c r="R13" s="109" t="str">
        <f>'[8]2022'!$AN$71</f>
        <v/>
      </c>
      <c r="S13" s="279" t="str">
        <f>'[8]2022'!$AK$82</f>
        <v/>
      </c>
      <c r="T13" s="69" t="str">
        <f>'[8]2022'!$AN$82</f>
        <v/>
      </c>
      <c r="U13" s="68" t="str">
        <f>'[8]2022'!$AK$93</f>
        <v/>
      </c>
      <c r="V13" s="69" t="str">
        <f>'[8]2022'!$AN$93</f>
        <v/>
      </c>
      <c r="W13" s="68">
        <f>'[8]2022'!$AK$104</f>
        <v>1</v>
      </c>
      <c r="X13" s="69">
        <f>'[8]2022'!$AN$104</f>
        <v>4064.5614878948209</v>
      </c>
      <c r="Y13" s="68" t="str">
        <f>'[8]2022'!$AK$115</f>
        <v/>
      </c>
      <c r="Z13" s="69" t="str">
        <f>'[8]2022'!$AN$115</f>
        <v/>
      </c>
      <c r="AA13" s="68">
        <f>'[8]2022'!$AK$126</f>
        <v>1</v>
      </c>
      <c r="AB13" s="69">
        <f>'[8]2022'!$AN$126</f>
        <v>1913.5627874120978</v>
      </c>
      <c r="AC13" s="68" t="str">
        <f>'[8]2022'!$AK$137</f>
        <v/>
      </c>
      <c r="AD13" s="107" t="str">
        <f>'[8]2022'!$AN$137</f>
        <v/>
      </c>
      <c r="AE13" s="66">
        <f>'[8]2022'!$AK$138</f>
        <v>7</v>
      </c>
      <c r="AF13" s="84">
        <f>'[8]2022'!$AM$138</f>
        <v>2192.0122224000002</v>
      </c>
      <c r="AG13" s="67">
        <f>'[8]2022'!$AL$138</f>
        <v>5171378.2000736864</v>
      </c>
      <c r="AH13" s="84">
        <f>IF(AG13="","",AG13/AF13)</f>
        <v>2359.1922285960727</v>
      </c>
      <c r="AI13" s="88">
        <f>IF(OR(E13="",AH13=""),"N/A",(AH13-E13)/E13*100)</f>
        <v>44.578021676541979</v>
      </c>
    </row>
    <row r="14" spans="2:35" ht="12.75" customHeight="1" x14ac:dyDescent="0.25">
      <c r="B14" s="667" t="s">
        <v>495</v>
      </c>
      <c r="C14" s="110" t="s">
        <v>495</v>
      </c>
      <c r="D14" s="98" t="str">
        <f>IF('[6]Unit Cost Report'!$AH14="","",'[6]Unit Cost Report'!$AH14)</f>
        <v/>
      </c>
      <c r="E14" s="270" t="str">
        <f>IF('[7]Unit Cost Report'!$AH14="","",'[7]Unit Cost Report'!$AH14)</f>
        <v/>
      </c>
      <c r="F14" s="280"/>
      <c r="G14" s="32"/>
      <c r="H14" s="33"/>
      <c r="I14" s="34"/>
      <c r="J14" s="33"/>
      <c r="K14" s="34"/>
      <c r="L14" s="33"/>
      <c r="M14" s="34"/>
      <c r="N14" s="33"/>
      <c r="O14" s="34"/>
      <c r="P14" s="33"/>
      <c r="Q14" s="34"/>
      <c r="R14" s="33"/>
      <c r="S14" s="35"/>
      <c r="T14" s="37"/>
      <c r="U14" s="34"/>
      <c r="V14" s="37"/>
      <c r="W14" s="34"/>
      <c r="X14" s="37"/>
      <c r="Y14" s="34"/>
      <c r="Z14" s="37"/>
      <c r="AA14" s="34"/>
      <c r="AB14" s="37"/>
      <c r="AC14" s="34"/>
      <c r="AD14" s="99"/>
      <c r="AE14" s="32"/>
      <c r="AF14" s="36"/>
      <c r="AG14" s="33"/>
      <c r="AH14" s="36"/>
      <c r="AI14" s="38"/>
    </row>
    <row r="15" spans="2:35" x14ac:dyDescent="0.25">
      <c r="B15" s="668"/>
      <c r="C15" s="83" t="s">
        <v>496</v>
      </c>
      <c r="D15" s="104">
        <f>IF('[6]Unit Cost Report'!$AH15="","",'[6]Unit Cost Report'!$AH15)</f>
        <v>1545.0660119200732</v>
      </c>
      <c r="E15" s="275">
        <f>IF('[7]Unit Cost Report'!$AH15="","",'[7]Unit Cost Report'!$AH15)</f>
        <v>1600.4603827156964</v>
      </c>
      <c r="F15" s="276">
        <f t="shared" si="0"/>
        <v>3.5852429843294482</v>
      </c>
      <c r="G15" s="48" t="str">
        <f>'[8]2022'!$AP$16</f>
        <v/>
      </c>
      <c r="H15" s="43" t="str">
        <f>'[8]2022'!$AS$16</f>
        <v/>
      </c>
      <c r="I15" s="44" t="str">
        <f>'[8]2022'!$AP$27</f>
        <v/>
      </c>
      <c r="J15" s="43" t="str">
        <f>'[8]2022'!$AS$27</f>
        <v/>
      </c>
      <c r="K15" s="44">
        <f>'[8]2022'!$AP$38</f>
        <v>1</v>
      </c>
      <c r="L15" s="43">
        <f>'[8]2022'!$AS$38</f>
        <v>2016.0560613606972</v>
      </c>
      <c r="M15" s="44" t="str">
        <f>'[8]2022'!$AP$49</f>
        <v/>
      </c>
      <c r="N15" s="43" t="str">
        <f>'[8]2022'!$AS$49</f>
        <v/>
      </c>
      <c r="O15" s="44">
        <f>'[8]2022'!$AP$60</f>
        <v>1</v>
      </c>
      <c r="P15" s="43">
        <f>'[8]2022'!$AS$60</f>
        <v>679.66809237760867</v>
      </c>
      <c r="Q15" s="44" t="str">
        <f>'[8]2022'!$AP$71</f>
        <v/>
      </c>
      <c r="R15" s="43" t="str">
        <f>'[8]2022'!$AS$71</f>
        <v/>
      </c>
      <c r="S15" s="45" t="str">
        <f>'[8]2022'!$AP$82</f>
        <v/>
      </c>
      <c r="T15" s="46" t="str">
        <f>'[8]2022'!$AS$82</f>
        <v/>
      </c>
      <c r="U15" s="44" t="str">
        <f>'[8]2022'!$AP$93</f>
        <v/>
      </c>
      <c r="V15" s="46" t="str">
        <f>'[8]2022'!$AS$93</f>
        <v/>
      </c>
      <c r="W15" s="44" t="str">
        <f>'[8]2022'!$AP$104</f>
        <v/>
      </c>
      <c r="X15" s="46" t="str">
        <f>'[8]2022'!$AS$104</f>
        <v/>
      </c>
      <c r="Y15" s="44" t="str">
        <f>'[8]2022'!$AP$115</f>
        <v/>
      </c>
      <c r="Z15" s="46" t="str">
        <f>'[8]2022'!$AS$115</f>
        <v/>
      </c>
      <c r="AA15" s="44" t="str">
        <f>'[8]2022'!$AP$126</f>
        <v/>
      </c>
      <c r="AB15" s="46" t="str">
        <f>'[8]2022'!$AS$126</f>
        <v/>
      </c>
      <c r="AC15" s="44" t="str">
        <f>'[8]2022'!$AP$137</f>
        <v/>
      </c>
      <c r="AD15" s="103" t="str">
        <f>'[8]2022'!$AS$137</f>
        <v/>
      </c>
      <c r="AE15" s="48">
        <f>'[8]2022'!$AP$138</f>
        <v>2</v>
      </c>
      <c r="AF15" s="47">
        <f>'[8]2022'!$AR$138</f>
        <v>1490.3750400000001</v>
      </c>
      <c r="AG15" s="43">
        <f>'[8]2022'!$AQ$138</f>
        <v>1327000.414327126</v>
      </c>
      <c r="AH15" s="47">
        <f t="shared" ref="AH15:AH26" si="1">IF(AG15="","",AG15/AF15)</f>
        <v>890.3801920402035</v>
      </c>
      <c r="AI15" s="49">
        <f t="shared" ref="AI15:AI26" si="2">IF(OR(E15="",AH15=""),"N/A",(AH15-E15)/E15*100)</f>
        <v>-44.367245721547519</v>
      </c>
    </row>
    <row r="16" spans="2:35" x14ac:dyDescent="0.25">
      <c r="B16" s="668"/>
      <c r="C16" s="111" t="s">
        <v>497</v>
      </c>
      <c r="D16" s="102">
        <f>IF('[6]Unit Cost Report'!$AH16="","",'[6]Unit Cost Report'!$AH16)</f>
        <v>916.298517208882</v>
      </c>
      <c r="E16" s="274">
        <f>IF('[7]Unit Cost Report'!$AH16="","",'[7]Unit Cost Report'!$AH16)</f>
        <v>946.23176091170194</v>
      </c>
      <c r="F16" s="567">
        <f t="shared" si="0"/>
        <v>3.2667567545562521</v>
      </c>
      <c r="G16" s="78" t="str">
        <f>'[8]2022'!$AT$16</f>
        <v/>
      </c>
      <c r="H16" s="51" t="str">
        <f>'[8]2022'!$AW$16</f>
        <v/>
      </c>
      <c r="I16" s="52" t="str">
        <f>'[8]2022'!$AT$27</f>
        <v/>
      </c>
      <c r="J16" s="43" t="str">
        <f>'[8]2022'!$AW$27</f>
        <v/>
      </c>
      <c r="K16" s="52" t="str">
        <f>'[8]2022'!$AT$38</f>
        <v/>
      </c>
      <c r="L16" s="51" t="str">
        <f>'[8]2022'!$AW$38</f>
        <v/>
      </c>
      <c r="M16" s="52" t="str">
        <f>'[8]2022'!$AT$49</f>
        <v/>
      </c>
      <c r="N16" s="51" t="str">
        <f>'[8]2022'!$AW$49</f>
        <v/>
      </c>
      <c r="O16" s="52">
        <f>'[8]2022'!$AT$60</f>
        <v>2</v>
      </c>
      <c r="P16" s="51">
        <f>'[8]2022'!$AW$60</f>
        <v>2209.1734193591542</v>
      </c>
      <c r="Q16" s="52" t="str">
        <f>'[8]2022'!$AT$71</f>
        <v/>
      </c>
      <c r="R16" s="51" t="str">
        <f>'[8]2022'!$AW$71</f>
        <v/>
      </c>
      <c r="S16" s="55" t="str">
        <f>'[8]2022'!$AT$82</f>
        <v/>
      </c>
      <c r="T16" s="53" t="str">
        <f>'[8]2022'!$AW$82</f>
        <v/>
      </c>
      <c r="U16" s="52" t="str">
        <f>'[8]2022'!$AT$93</f>
        <v/>
      </c>
      <c r="V16" s="53" t="str">
        <f>'[8]2022'!$AW$93</f>
        <v/>
      </c>
      <c r="W16" s="52" t="str">
        <f>'[8]2022'!$AT$104</f>
        <v/>
      </c>
      <c r="X16" s="53" t="str">
        <f>'[8]2022'!$AW$104</f>
        <v/>
      </c>
      <c r="Y16" s="52" t="str">
        <f>'[8]2022'!$AT$115</f>
        <v/>
      </c>
      <c r="Z16" s="53" t="str">
        <f>'[8]2022'!$AW$115</f>
        <v/>
      </c>
      <c r="AA16" s="52" t="str">
        <f>'[8]2022'!$AT$126</f>
        <v/>
      </c>
      <c r="AB16" s="53" t="str">
        <f>'[8]2022'!$AW$126</f>
        <v/>
      </c>
      <c r="AC16" s="52" t="str">
        <f>'[8]2022'!$AT$137</f>
        <v/>
      </c>
      <c r="AD16" s="101" t="str">
        <f>'[8]2022'!$AW$137</f>
        <v/>
      </c>
      <c r="AE16" s="78">
        <f>'[8]2022'!$AT$138</f>
        <v>2</v>
      </c>
      <c r="AF16" s="54">
        <f>'[8]2022'!$AV$138</f>
        <v>1254.2461008</v>
      </c>
      <c r="AG16" s="51">
        <f>'[8]2022'!$AU$138</f>
        <v>2770847.1472222223</v>
      </c>
      <c r="AH16" s="54">
        <f t="shared" si="1"/>
        <v>2209.1734193591542</v>
      </c>
      <c r="AI16" s="82">
        <f t="shared" si="2"/>
        <v>133.47064753254506</v>
      </c>
    </row>
    <row r="17" spans="2:35" x14ac:dyDescent="0.25">
      <c r="B17" s="668"/>
      <c r="C17" s="56" t="s">
        <v>498</v>
      </c>
      <c r="D17" s="104">
        <f>IF('[6]Unit Cost Report'!$AH17="","",'[6]Unit Cost Report'!$AH17)</f>
        <v>1345.4409208690502</v>
      </c>
      <c r="E17" s="275">
        <f>IF('[7]Unit Cost Report'!$AH17="","",'[7]Unit Cost Report'!$AH17)</f>
        <v>1577.1683903023986</v>
      </c>
      <c r="F17" s="276">
        <f t="shared" si="0"/>
        <v>17.223162001321509</v>
      </c>
      <c r="G17" s="48">
        <f>'[8]2022'!$AX$16</f>
        <v>1</v>
      </c>
      <c r="H17" s="43">
        <f>'[8]2022'!$BA$16</f>
        <v>2953.9153196753164</v>
      </c>
      <c r="I17" s="44">
        <f>'[8]2022'!$AX$27</f>
        <v>1</v>
      </c>
      <c r="J17" s="43">
        <f>'[8]2022'!$BA$27</f>
        <v>1359.0187101091167</v>
      </c>
      <c r="K17" s="44">
        <f>'[8]2022'!$AX$38</f>
        <v>2</v>
      </c>
      <c r="L17" s="43">
        <f>'[8]2022'!$BA$38</f>
        <v>1827.3203721120981</v>
      </c>
      <c r="M17" s="44" t="str">
        <f>'[8]2022'!$AX$49</f>
        <v/>
      </c>
      <c r="N17" s="43" t="str">
        <f>'[8]2022'!$BA$49</f>
        <v/>
      </c>
      <c r="O17" s="44" t="str">
        <f>'[8]2022'!$AX$60</f>
        <v/>
      </c>
      <c r="P17" s="43" t="str">
        <f>'[8]2022'!$BA$60</f>
        <v/>
      </c>
      <c r="Q17" s="44" t="str">
        <f>'[8]2022'!$AX$71</f>
        <v/>
      </c>
      <c r="R17" s="43" t="str">
        <f>'[8]2022'!$BA$71</f>
        <v/>
      </c>
      <c r="S17" s="45" t="str">
        <f>'[8]2022'!$AX$82</f>
        <v/>
      </c>
      <c r="T17" s="46" t="str">
        <f>'[8]2022'!$BA$82</f>
        <v/>
      </c>
      <c r="U17" s="44" t="str">
        <f>'[8]2022'!$AX$93</f>
        <v/>
      </c>
      <c r="V17" s="46" t="str">
        <f>'[8]2022'!$BA$93</f>
        <v/>
      </c>
      <c r="W17" s="44" t="str">
        <f>'[8]2022'!$AX$104</f>
        <v/>
      </c>
      <c r="X17" s="46" t="str">
        <f>'[8]2022'!$BA$104</f>
        <v/>
      </c>
      <c r="Y17" s="44" t="str">
        <f>'[8]2022'!$AX$115</f>
        <v/>
      </c>
      <c r="Z17" s="46" t="str">
        <f>'[8]2022'!$BA$115</f>
        <v/>
      </c>
      <c r="AA17" s="44" t="str">
        <f>'[8]2022'!$AX$126</f>
        <v/>
      </c>
      <c r="AB17" s="46" t="str">
        <f>'[8]2022'!$BA$126</f>
        <v/>
      </c>
      <c r="AC17" s="44" t="str">
        <f>'[8]2022'!$AX$137</f>
        <v/>
      </c>
      <c r="AD17" s="103" t="str">
        <f>'[8]2022'!$BA$137</f>
        <v/>
      </c>
      <c r="AE17" s="48">
        <f>'[8]2022'!$AX$138</f>
        <v>4</v>
      </c>
      <c r="AF17" s="47">
        <f>'[8]2022'!$AZ$138</f>
        <v>1735.8433276800001</v>
      </c>
      <c r="AG17" s="43">
        <f>'[8]2022'!$AY$138</f>
        <v>3553531.7008256186</v>
      </c>
      <c r="AH17" s="47">
        <f t="shared" si="1"/>
        <v>2047.1500187606252</v>
      </c>
      <c r="AI17" s="49">
        <f t="shared" si="2"/>
        <v>29.799077343169085</v>
      </c>
    </row>
    <row r="18" spans="2:35" x14ac:dyDescent="0.25">
      <c r="B18" s="668"/>
      <c r="C18" s="56" t="s">
        <v>499</v>
      </c>
      <c r="D18" s="104" t="str">
        <f>IF('[6]Unit Cost Report'!$AH18="","",'[6]Unit Cost Report'!$AH18)</f>
        <v/>
      </c>
      <c r="E18" s="275" t="str">
        <f>IF('[7]Unit Cost Report'!$AH18="","",'[7]Unit Cost Report'!$AH18)</f>
        <v/>
      </c>
      <c r="F18" s="276" t="str">
        <f t="shared" si="0"/>
        <v>N/A</v>
      </c>
      <c r="G18" s="48" t="str">
        <f>'[8]2022'!$BB$16</f>
        <v/>
      </c>
      <c r="H18" s="43" t="str">
        <f>'[8]2022'!$BE$16</f>
        <v/>
      </c>
      <c r="I18" s="44" t="str">
        <f>'[8]2022'!$BB$27</f>
        <v/>
      </c>
      <c r="J18" s="43" t="str">
        <f>'[8]2022'!$BE$27</f>
        <v/>
      </c>
      <c r="K18" s="44" t="str">
        <f>'[8]2022'!$BB$38</f>
        <v/>
      </c>
      <c r="L18" s="43" t="str">
        <f>'[8]2022'!$BE$38</f>
        <v/>
      </c>
      <c r="M18" s="44" t="str">
        <f>'[8]2022'!$BB$49</f>
        <v/>
      </c>
      <c r="N18" s="43" t="str">
        <f>'[8]2022'!$BE$49</f>
        <v/>
      </c>
      <c r="O18" s="44" t="str">
        <f>'[8]2022'!$BB$60</f>
        <v/>
      </c>
      <c r="P18" s="43" t="str">
        <f>'[8]2022'!$BE$60</f>
        <v/>
      </c>
      <c r="Q18" s="44" t="str">
        <f>'[8]2022'!$BB$71</f>
        <v/>
      </c>
      <c r="R18" s="43" t="str">
        <f>'[8]2022'!$BE$71</f>
        <v/>
      </c>
      <c r="S18" s="45" t="str">
        <f>'[8]2022'!$BB$82</f>
        <v/>
      </c>
      <c r="T18" s="46" t="str">
        <f>'[8]2022'!$BE$82</f>
        <v/>
      </c>
      <c r="U18" s="44" t="str">
        <f>'[8]2022'!$BB$93</f>
        <v/>
      </c>
      <c r="V18" s="46" t="str">
        <f>'[8]2022'!$BE$93</f>
        <v/>
      </c>
      <c r="W18" s="44" t="str">
        <f>'[8]2022'!$BB$104</f>
        <v/>
      </c>
      <c r="X18" s="46" t="str">
        <f>'[8]2022'!$BE$104</f>
        <v/>
      </c>
      <c r="Y18" s="44" t="str">
        <f>'[8]2022'!$BB$115</f>
        <v/>
      </c>
      <c r="Z18" s="46" t="str">
        <f>'[8]2022'!$BE$115</f>
        <v/>
      </c>
      <c r="AA18" s="44" t="str">
        <f>'[8]2022'!$BB$126</f>
        <v/>
      </c>
      <c r="AB18" s="46" t="str">
        <f>'[8]2022'!$BE$126</f>
        <v/>
      </c>
      <c r="AC18" s="44" t="str">
        <f>'[8]2022'!$BB$137</f>
        <v/>
      </c>
      <c r="AD18" s="103" t="str">
        <f>'[8]2022'!$BE$137</f>
        <v/>
      </c>
      <c r="AE18" s="48" t="str">
        <f>'[8]2022'!$BB$138</f>
        <v/>
      </c>
      <c r="AF18" s="47" t="str">
        <f>'[8]2022'!$BD$138</f>
        <v/>
      </c>
      <c r="AG18" s="43" t="str">
        <f>'[8]2022'!$BC$138</f>
        <v/>
      </c>
      <c r="AH18" s="47" t="str">
        <f t="shared" si="1"/>
        <v/>
      </c>
      <c r="AI18" s="49" t="str">
        <f t="shared" si="2"/>
        <v>N/A</v>
      </c>
    </row>
    <row r="19" spans="2:35" x14ac:dyDescent="0.25">
      <c r="B19" s="668"/>
      <c r="C19" s="111" t="s">
        <v>500</v>
      </c>
      <c r="D19" s="104" t="str">
        <f>IF('[6]Unit Cost Report'!$AH19="","",'[6]Unit Cost Report'!$AH19)</f>
        <v/>
      </c>
      <c r="E19" s="275" t="str">
        <f>IF('[7]Unit Cost Report'!$AH19="","",'[7]Unit Cost Report'!$AH19)</f>
        <v/>
      </c>
      <c r="F19" s="281" t="str">
        <f t="shared" si="0"/>
        <v>N/A</v>
      </c>
      <c r="G19" s="78" t="str">
        <f>'[8]2022'!$BF$16</f>
        <v/>
      </c>
      <c r="H19" s="51" t="str">
        <f>'[8]2022'!$BI$16</f>
        <v/>
      </c>
      <c r="I19" s="52" t="str">
        <f>'[8]2022'!$BF$27</f>
        <v/>
      </c>
      <c r="J19" s="51" t="str">
        <f>'[8]2022'!$BI$27</f>
        <v/>
      </c>
      <c r="K19" s="52" t="str">
        <f>'[8]2022'!$BF$38</f>
        <v/>
      </c>
      <c r="L19" s="51" t="str">
        <f>'[8]2022'!$BI$38</f>
        <v/>
      </c>
      <c r="M19" s="52" t="str">
        <f>'[8]2022'!$BF$49</f>
        <v/>
      </c>
      <c r="N19" s="51" t="str">
        <f>'[8]2022'!$BI$49</f>
        <v/>
      </c>
      <c r="O19" s="52" t="str">
        <f>'[8]2022'!$BF$60</f>
        <v/>
      </c>
      <c r="P19" s="51" t="str">
        <f>'[8]2022'!$BI$60</f>
        <v/>
      </c>
      <c r="Q19" s="52" t="str">
        <f>'[8]2022'!$BF$71</f>
        <v/>
      </c>
      <c r="R19" s="51" t="str">
        <f>'[8]2022'!$BI$71</f>
        <v/>
      </c>
      <c r="S19" s="55" t="str">
        <f>'[8]2022'!$BF$82</f>
        <v/>
      </c>
      <c r="T19" s="53" t="str">
        <f>'[8]2022'!$BI$82</f>
        <v/>
      </c>
      <c r="U19" s="52" t="str">
        <f>'[8]2022'!$BF$93</f>
        <v/>
      </c>
      <c r="V19" s="53" t="str">
        <f>'[8]2022'!$BI$93</f>
        <v/>
      </c>
      <c r="W19" s="52" t="str">
        <f>'[8]2022'!$BF$104</f>
        <v/>
      </c>
      <c r="X19" s="53" t="str">
        <f>'[8]2022'!$BI$104</f>
        <v/>
      </c>
      <c r="Y19" s="52" t="str">
        <f>'[8]2022'!$BF$115</f>
        <v/>
      </c>
      <c r="Z19" s="53" t="str">
        <f>'[8]2022'!$BI$115</f>
        <v/>
      </c>
      <c r="AA19" s="52" t="str">
        <f>'[8]2022'!$BF$126</f>
        <v/>
      </c>
      <c r="AB19" s="53" t="str">
        <f>'[8]2022'!$BI$126</f>
        <v/>
      </c>
      <c r="AC19" s="52" t="str">
        <f>'[8]2022'!$BF$137</f>
        <v/>
      </c>
      <c r="AD19" s="101" t="str">
        <f>'[8]2022'!$BI$137</f>
        <v/>
      </c>
      <c r="AE19" s="78" t="str">
        <f>'[8]2022'!$BF$138</f>
        <v/>
      </c>
      <c r="AF19" s="54" t="str">
        <f>'[8]2022'!$BH$138</f>
        <v/>
      </c>
      <c r="AG19" s="51" t="str">
        <f>'[8]2022'!$BG$138</f>
        <v/>
      </c>
      <c r="AH19" s="54" t="str">
        <f t="shared" si="1"/>
        <v/>
      </c>
      <c r="AI19" s="82" t="str">
        <f t="shared" si="2"/>
        <v>N/A</v>
      </c>
    </row>
    <row r="20" spans="2:35" x14ac:dyDescent="0.25">
      <c r="B20" s="668"/>
      <c r="C20" s="56" t="s">
        <v>501</v>
      </c>
      <c r="D20" s="100" t="str">
        <f>IF('[6]Unit Cost Report'!$AH20="","",'[6]Unit Cost Report'!$AH20)</f>
        <v/>
      </c>
      <c r="E20" s="272" t="str">
        <f>IF('[7]Unit Cost Report'!$AH20="","",'[7]Unit Cost Report'!$AH20)</f>
        <v/>
      </c>
      <c r="F20" s="273" t="str">
        <f t="shared" si="0"/>
        <v>N/A</v>
      </c>
      <c r="G20" s="78" t="str">
        <f>'[8]2022'!$BJ$16</f>
        <v/>
      </c>
      <c r="H20" s="51" t="str">
        <f>'[8]2022'!$BM$16</f>
        <v/>
      </c>
      <c r="I20" s="52" t="str">
        <f>'[8]2022'!$BJ$27</f>
        <v/>
      </c>
      <c r="J20" s="51" t="str">
        <f>'[8]2022'!$BM$27</f>
        <v/>
      </c>
      <c r="K20" s="52" t="str">
        <f>'[8]2022'!$BJ$38</f>
        <v/>
      </c>
      <c r="L20" s="51" t="str">
        <f>'[8]2022'!$BM$38</f>
        <v/>
      </c>
      <c r="M20" s="52" t="str">
        <f>'[8]2022'!$BJ$49</f>
        <v/>
      </c>
      <c r="N20" s="51" t="str">
        <f>'[8]2022'!$BM$49</f>
        <v/>
      </c>
      <c r="O20" s="52" t="str">
        <f>'[8]2022'!$BJ$60</f>
        <v/>
      </c>
      <c r="P20" s="51" t="str">
        <f>'[8]2022'!$BM$60</f>
        <v/>
      </c>
      <c r="Q20" s="52" t="str">
        <f>'[8]2022'!$BJ$71</f>
        <v/>
      </c>
      <c r="R20" s="51" t="str">
        <f>'[8]2022'!$BM$71</f>
        <v/>
      </c>
      <c r="S20" s="55" t="str">
        <f>'[8]2022'!$BJ$82</f>
        <v/>
      </c>
      <c r="T20" s="53" t="str">
        <f>'[8]2022'!$BM$82</f>
        <v/>
      </c>
      <c r="U20" s="52" t="str">
        <f>'[8]2022'!$BJ$93</f>
        <v/>
      </c>
      <c r="V20" s="53" t="str">
        <f>'[8]2022'!$BM$93</f>
        <v/>
      </c>
      <c r="W20" s="52" t="str">
        <f>'[8]2022'!$BJ$104</f>
        <v/>
      </c>
      <c r="X20" s="53" t="str">
        <f>'[8]2022'!$BM$104</f>
        <v/>
      </c>
      <c r="Y20" s="52" t="str">
        <f>'[8]2022'!$BJ$115</f>
        <v/>
      </c>
      <c r="Z20" s="53" t="str">
        <f>'[8]2022'!$BM$115</f>
        <v/>
      </c>
      <c r="AA20" s="52" t="str">
        <f>'[8]2022'!$BJ$126</f>
        <v/>
      </c>
      <c r="AB20" s="53" t="str">
        <f>'[8]2022'!$BM$126</f>
        <v/>
      </c>
      <c r="AC20" s="52" t="str">
        <f>'[8]2022'!$BJ$137</f>
        <v/>
      </c>
      <c r="AD20" s="101" t="str">
        <f>'[8]2022'!$BM$137</f>
        <v/>
      </c>
      <c r="AE20" s="78" t="str">
        <f>'[8]2022'!$BJ$138</f>
        <v/>
      </c>
      <c r="AF20" s="54" t="str">
        <f>'[8]2022'!$BL$138</f>
        <v/>
      </c>
      <c r="AG20" s="51" t="str">
        <f>'[8]2022'!$BK$138</f>
        <v/>
      </c>
      <c r="AH20" s="54" t="str">
        <f t="shared" si="1"/>
        <v/>
      </c>
      <c r="AI20" s="82" t="str">
        <f t="shared" si="2"/>
        <v>N/A</v>
      </c>
    </row>
    <row r="21" spans="2:35" x14ac:dyDescent="0.25">
      <c r="B21" s="668"/>
      <c r="C21" s="56" t="s">
        <v>1061</v>
      </c>
      <c r="D21" s="104">
        <f>IF('[6]Unit Cost Report'!$AH21="","",'[6]Unit Cost Report'!$AH21)</f>
        <v>1906.4430147058822</v>
      </c>
      <c r="E21" s="275" t="str">
        <f>IF('[7]Unit Cost Report'!$AH21="","",'[7]Unit Cost Report'!$AH21)</f>
        <v/>
      </c>
      <c r="F21" s="276" t="str">
        <f t="shared" si="0"/>
        <v>N/A</v>
      </c>
      <c r="G21" s="48" t="str">
        <f>'[8]2022'!$BN$16</f>
        <v/>
      </c>
      <c r="H21" s="43" t="str">
        <f>'[8]2022'!$BQ$16</f>
        <v/>
      </c>
      <c r="I21" s="44" t="str">
        <f>'[8]2022'!$BN$27</f>
        <v/>
      </c>
      <c r="J21" s="43" t="str">
        <f>'[8]2022'!$BQ$27</f>
        <v/>
      </c>
      <c r="K21" s="44" t="str">
        <f>'[8]2022'!$BN$38</f>
        <v/>
      </c>
      <c r="L21" s="43" t="str">
        <f>'[8]2022'!$BQ$38</f>
        <v/>
      </c>
      <c r="M21" s="44" t="str">
        <f>'[8]2022'!$BN$49</f>
        <v/>
      </c>
      <c r="N21" s="43" t="str">
        <f>'[8]2022'!$BQ$49</f>
        <v/>
      </c>
      <c r="O21" s="44" t="str">
        <f>'[8]2022'!$BN$60</f>
        <v/>
      </c>
      <c r="P21" s="43" t="str">
        <f>'[8]2022'!$BQ$60</f>
        <v/>
      </c>
      <c r="Q21" s="44" t="str">
        <f>'[8]2022'!$BN$71</f>
        <v/>
      </c>
      <c r="R21" s="43" t="str">
        <f>'[8]2022'!$BQ$71</f>
        <v/>
      </c>
      <c r="S21" s="45" t="str">
        <f>'[8]2022'!$BN$82</f>
        <v/>
      </c>
      <c r="T21" s="46" t="str">
        <f>'[8]2022'!$BQ$82</f>
        <v/>
      </c>
      <c r="U21" s="44" t="str">
        <f>'[8]2022'!$BN$93</f>
        <v/>
      </c>
      <c r="V21" s="46" t="str">
        <f>'[8]2022'!$BQ$93</f>
        <v/>
      </c>
      <c r="W21" s="44" t="str">
        <f>'[8]2022'!$BN$104</f>
        <v/>
      </c>
      <c r="X21" s="46" t="str">
        <f>'[8]2022'!$BQ$104</f>
        <v/>
      </c>
      <c r="Y21" s="44" t="str">
        <f>'[8]2022'!$BN$115</f>
        <v/>
      </c>
      <c r="Z21" s="46" t="str">
        <f>'[8]2022'!$BQ$115</f>
        <v/>
      </c>
      <c r="AA21" s="44" t="str">
        <f>'[8]2022'!$BN$126</f>
        <v/>
      </c>
      <c r="AB21" s="46" t="str">
        <f>'[8]2022'!$BQ$126</f>
        <v/>
      </c>
      <c r="AC21" s="44" t="str">
        <f>'[8]2022'!$BN$137</f>
        <v/>
      </c>
      <c r="AD21" s="103" t="str">
        <f>'[8]2022'!$BQ$137</f>
        <v/>
      </c>
      <c r="AE21" s="48" t="str">
        <f>'[8]2022'!$BN$138</f>
        <v/>
      </c>
      <c r="AF21" s="47" t="str">
        <f>'[8]2022'!$BP$138</f>
        <v/>
      </c>
      <c r="AG21" s="43" t="str">
        <f>'[8]2022'!$BO$138</f>
        <v/>
      </c>
      <c r="AH21" s="47" t="str">
        <f t="shared" si="1"/>
        <v/>
      </c>
      <c r="AI21" s="49" t="str">
        <f t="shared" si="2"/>
        <v>N/A</v>
      </c>
    </row>
    <row r="22" spans="2:35" x14ac:dyDescent="0.25">
      <c r="B22" s="668"/>
      <c r="C22" s="50" t="s">
        <v>502</v>
      </c>
      <c r="D22" s="102" t="str">
        <f>IF('[6]Unit Cost Report'!$AH22="","",'[6]Unit Cost Report'!$AH22)</f>
        <v/>
      </c>
      <c r="E22" s="274" t="str">
        <f>IF('[7]Unit Cost Report'!$AH22="","",'[7]Unit Cost Report'!$AH22)</f>
        <v/>
      </c>
      <c r="F22" s="567" t="str">
        <f t="shared" si="0"/>
        <v>N/A</v>
      </c>
      <c r="G22" s="78" t="str">
        <f>'[8]2022'!$BR$16</f>
        <v/>
      </c>
      <c r="H22" s="51" t="str">
        <f>'[8]2022'!$BU$16</f>
        <v/>
      </c>
      <c r="I22" s="52" t="str">
        <f>'[8]2022'!$BR$27</f>
        <v/>
      </c>
      <c r="J22" s="51" t="str">
        <f>'[8]2022'!$BU$27</f>
        <v/>
      </c>
      <c r="K22" s="52" t="str">
        <f>'[8]2022'!$BR$38</f>
        <v/>
      </c>
      <c r="L22" s="51" t="str">
        <f>'[8]2022'!$BU$38</f>
        <v/>
      </c>
      <c r="M22" s="52" t="str">
        <f>'[8]2022'!$BR$49</f>
        <v/>
      </c>
      <c r="N22" s="51" t="str">
        <f>'[8]2022'!$BU$49</f>
        <v/>
      </c>
      <c r="O22" s="52" t="str">
        <f>'[8]2022'!$BR$60</f>
        <v/>
      </c>
      <c r="P22" s="51" t="str">
        <f>'[8]2022'!$BU$60</f>
        <v/>
      </c>
      <c r="Q22" s="52" t="str">
        <f>'[8]2022'!$BR$71</f>
        <v/>
      </c>
      <c r="R22" s="51" t="str">
        <f>'[8]2022'!$BU$71</f>
        <v/>
      </c>
      <c r="S22" s="55" t="str">
        <f>'[8]2022'!$BR$82</f>
        <v/>
      </c>
      <c r="T22" s="53" t="str">
        <f>'[8]2022'!$BU$82</f>
        <v/>
      </c>
      <c r="U22" s="52" t="str">
        <f>'[8]2022'!$BR$93</f>
        <v/>
      </c>
      <c r="V22" s="53" t="str">
        <f>'[8]2022'!$BU$93</f>
        <v/>
      </c>
      <c r="W22" s="52" t="str">
        <f>'[8]2022'!$BR$104</f>
        <v/>
      </c>
      <c r="X22" s="53" t="str">
        <f>'[8]2022'!$BU$104</f>
        <v/>
      </c>
      <c r="Y22" s="52" t="str">
        <f>'[8]2022'!$BR$115</f>
        <v/>
      </c>
      <c r="Z22" s="53" t="str">
        <f>'[8]2022'!$BU$115</f>
        <v/>
      </c>
      <c r="AA22" s="52" t="str">
        <f>'[8]2022'!$BR$126</f>
        <v/>
      </c>
      <c r="AB22" s="53" t="str">
        <f>'[8]2022'!$BU$126</f>
        <v/>
      </c>
      <c r="AC22" s="52" t="str">
        <f>'[8]2022'!$BR$137</f>
        <v/>
      </c>
      <c r="AD22" s="101" t="str">
        <f>'[8]2022'!$BU$137</f>
        <v/>
      </c>
      <c r="AE22" s="78" t="str">
        <f>'[8]2022'!$BR$138</f>
        <v/>
      </c>
      <c r="AF22" s="54" t="str">
        <f>'[8]2022'!$BT$138</f>
        <v/>
      </c>
      <c r="AG22" s="51" t="str">
        <f>'[8]2022'!$BS$138</f>
        <v/>
      </c>
      <c r="AH22" s="54" t="str">
        <f t="shared" si="1"/>
        <v/>
      </c>
      <c r="AI22" s="82" t="str">
        <f t="shared" si="2"/>
        <v>N/A</v>
      </c>
    </row>
    <row r="23" spans="2:35" x14ac:dyDescent="0.25">
      <c r="B23" s="668"/>
      <c r="C23" s="56" t="s">
        <v>1062</v>
      </c>
      <c r="D23" s="104" t="str">
        <f>IF('[6]Unit Cost Report'!$AH23="","",'[6]Unit Cost Report'!$AH23)</f>
        <v/>
      </c>
      <c r="E23" s="275">
        <f>IF('[7]Unit Cost Report'!$AH23="","",'[7]Unit Cost Report'!$AH23)</f>
        <v>1623.6206453939221</v>
      </c>
      <c r="F23" s="276" t="str">
        <f t="shared" si="0"/>
        <v>N/A</v>
      </c>
      <c r="G23" s="48" t="str">
        <f>'[8]2022'!$BV$16</f>
        <v/>
      </c>
      <c r="H23" s="43" t="str">
        <f>'[8]2022'!$BY$16</f>
        <v/>
      </c>
      <c r="I23" s="44" t="str">
        <f>'[8]2022'!$BV$27</f>
        <v/>
      </c>
      <c r="J23" s="43" t="str">
        <f>'[8]2022'!$BY$27</f>
        <v/>
      </c>
      <c r="K23" s="44" t="str">
        <f>'[8]2022'!$BV$38</f>
        <v/>
      </c>
      <c r="L23" s="43" t="str">
        <f>'[8]2022'!$BY$38</f>
        <v/>
      </c>
      <c r="M23" s="44" t="str">
        <f>'[8]2022'!$BV$49</f>
        <v/>
      </c>
      <c r="N23" s="43" t="str">
        <f>'[8]2022'!$BY$49</f>
        <v/>
      </c>
      <c r="O23" s="44" t="str">
        <f>'[8]2022'!$BV$60</f>
        <v/>
      </c>
      <c r="P23" s="43" t="str">
        <f>'[8]2022'!$BY$60</f>
        <v/>
      </c>
      <c r="Q23" s="44" t="str">
        <f>'[8]2022'!$BV$71</f>
        <v/>
      </c>
      <c r="R23" s="43" t="str">
        <f>'[8]2022'!$BY$71</f>
        <v/>
      </c>
      <c r="S23" s="45" t="str">
        <f>'[8]2022'!$BV$82</f>
        <v/>
      </c>
      <c r="T23" s="46" t="str">
        <f>'[8]2022'!$BY$82</f>
        <v/>
      </c>
      <c r="U23" s="44" t="str">
        <f>'[8]2022'!$BV$93</f>
        <v/>
      </c>
      <c r="V23" s="46" t="str">
        <f>'[8]2022'!$BY$93</f>
        <v/>
      </c>
      <c r="W23" s="44" t="str">
        <f>'[8]2022'!$BV$104</f>
        <v/>
      </c>
      <c r="X23" s="46" t="str">
        <f>'[8]2022'!$BY$104</f>
        <v/>
      </c>
      <c r="Y23" s="44" t="str">
        <f>'[8]2022'!$BV$115</f>
        <v/>
      </c>
      <c r="Z23" s="46" t="str">
        <f>'[8]2022'!$BY$115</f>
        <v/>
      </c>
      <c r="AA23" s="44" t="str">
        <f>'[8]2022'!$BV$126</f>
        <v/>
      </c>
      <c r="AB23" s="46" t="str">
        <f>'[8]2022'!$BY$126</f>
        <v/>
      </c>
      <c r="AC23" s="44" t="str">
        <f>'[8]2022'!$BV$137</f>
        <v/>
      </c>
      <c r="AD23" s="103" t="str">
        <f>'[8]2022'!$BY$137</f>
        <v/>
      </c>
      <c r="AE23" s="48" t="str">
        <f>'[8]2022'!$BV$138</f>
        <v/>
      </c>
      <c r="AF23" s="47" t="str">
        <f>'[8]2022'!$BX$138</f>
        <v/>
      </c>
      <c r="AG23" s="43" t="str">
        <f>'[8]2022'!$BW$138</f>
        <v/>
      </c>
      <c r="AH23" s="47" t="str">
        <f t="shared" si="1"/>
        <v/>
      </c>
      <c r="AI23" s="49" t="str">
        <f t="shared" si="2"/>
        <v>N/A</v>
      </c>
    </row>
    <row r="24" spans="2:35" x14ac:dyDescent="0.25">
      <c r="B24" s="668"/>
      <c r="C24" s="56" t="s">
        <v>1063</v>
      </c>
      <c r="D24" s="104" t="str">
        <f>IF('[6]Unit Cost Report'!$AH24="","",'[6]Unit Cost Report'!$AH24)</f>
        <v/>
      </c>
      <c r="E24" s="275" t="str">
        <f>IF('[7]Unit Cost Report'!$AH24="","",'[7]Unit Cost Report'!$AH24)</f>
        <v/>
      </c>
      <c r="F24" s="276" t="str">
        <f t="shared" si="0"/>
        <v>N/A</v>
      </c>
      <c r="G24" s="48" t="str">
        <f>'[8]2022'!$BZ$16</f>
        <v/>
      </c>
      <c r="H24" s="43" t="str">
        <f>'[8]2022'!$CC$16</f>
        <v/>
      </c>
      <c r="I24" s="44" t="str">
        <f>'[8]2022'!$BZ$27</f>
        <v/>
      </c>
      <c r="J24" s="43" t="str">
        <f>'[8]2022'!$CC$27</f>
        <v/>
      </c>
      <c r="K24" s="44" t="str">
        <f>'[8]2022'!$BZ$38</f>
        <v/>
      </c>
      <c r="L24" s="43" t="str">
        <f>'[8]2022'!$CC$38</f>
        <v/>
      </c>
      <c r="M24" s="44" t="str">
        <f>'[8]2022'!$BZ$49</f>
        <v/>
      </c>
      <c r="N24" s="43" t="str">
        <f>'[8]2022'!$CC$49</f>
        <v/>
      </c>
      <c r="O24" s="44" t="str">
        <f>'[8]2022'!$BZ$60</f>
        <v/>
      </c>
      <c r="P24" s="43" t="str">
        <f>'[8]2022'!$CC$60</f>
        <v/>
      </c>
      <c r="Q24" s="44" t="str">
        <f>'[8]2022'!$BZ$71</f>
        <v/>
      </c>
      <c r="R24" s="43" t="str">
        <f>'[8]2022'!$CC$71</f>
        <v/>
      </c>
      <c r="S24" s="45" t="str">
        <f>'[8]2022'!$BZ$82</f>
        <v/>
      </c>
      <c r="T24" s="46" t="str">
        <f>'[8]2022'!$CC$82</f>
        <v/>
      </c>
      <c r="U24" s="44" t="str">
        <f>'[8]2022'!$BZ$93</f>
        <v/>
      </c>
      <c r="V24" s="46" t="str">
        <f>'[8]2022'!$CC$93</f>
        <v/>
      </c>
      <c r="W24" s="44" t="str">
        <f>'[8]2022'!$BZ$104</f>
        <v/>
      </c>
      <c r="X24" s="46" t="str">
        <f>'[8]2022'!$CC$104</f>
        <v/>
      </c>
      <c r="Y24" s="44" t="str">
        <f>'[8]2022'!$BZ$115</f>
        <v/>
      </c>
      <c r="Z24" s="43" t="str">
        <f>'[8]2022'!$CC$115</f>
        <v/>
      </c>
      <c r="AA24" s="44" t="str">
        <f>'[8]2022'!$BZ$126</f>
        <v/>
      </c>
      <c r="AB24" s="46" t="str">
        <f>'[8]2022'!$CC$126</f>
        <v/>
      </c>
      <c r="AC24" s="44" t="str">
        <f>'[8]2022'!$BZ$137</f>
        <v/>
      </c>
      <c r="AD24" s="103" t="str">
        <f>'[8]2022'!$CC$137</f>
        <v/>
      </c>
      <c r="AE24" s="48" t="str">
        <f>'[8]2022'!$BZ$138</f>
        <v/>
      </c>
      <c r="AF24" s="47" t="str">
        <f>'[8]2022'!$CB$138</f>
        <v/>
      </c>
      <c r="AG24" s="43" t="str">
        <f>'[8]2022'!$CA$138</f>
        <v/>
      </c>
      <c r="AH24" s="47" t="str">
        <f t="shared" si="1"/>
        <v/>
      </c>
      <c r="AI24" s="49" t="str">
        <f t="shared" si="2"/>
        <v>N/A</v>
      </c>
    </row>
    <row r="25" spans="2:35" x14ac:dyDescent="0.25">
      <c r="B25" s="668"/>
      <c r="C25" s="39" t="s">
        <v>503</v>
      </c>
      <c r="D25" s="100" t="str">
        <f>IF('[6]Unit Cost Report'!$AH25="","",'[6]Unit Cost Report'!$AH25)</f>
        <v/>
      </c>
      <c r="E25" s="272" t="str">
        <f>IF('[7]Unit Cost Report'!$AH25="","",'[7]Unit Cost Report'!$AH25)</f>
        <v/>
      </c>
      <c r="F25" s="273" t="str">
        <f t="shared" si="0"/>
        <v>N/A</v>
      </c>
      <c r="G25" s="78" t="str">
        <f>'[8]2022'!$CD$16</f>
        <v/>
      </c>
      <c r="H25" s="51" t="str">
        <f>'[8]2022'!$CG$16</f>
        <v/>
      </c>
      <c r="I25" s="52" t="str">
        <f>'[8]2022'!$CD$27</f>
        <v/>
      </c>
      <c r="J25" s="51" t="str">
        <f>'[8]2022'!$CG$27</f>
        <v/>
      </c>
      <c r="K25" s="52" t="str">
        <f>'[8]2022'!$CD$38</f>
        <v/>
      </c>
      <c r="L25" s="51" t="str">
        <f>'[8]2022'!$CG$38</f>
        <v/>
      </c>
      <c r="M25" s="52" t="str">
        <f>'[8]2022'!$CD$49</f>
        <v/>
      </c>
      <c r="N25" s="51" t="str">
        <f>'[8]2022'!$CG$49</f>
        <v/>
      </c>
      <c r="O25" s="52" t="str">
        <f>'[8]2022'!$CD$60</f>
        <v/>
      </c>
      <c r="P25" s="51" t="str">
        <f>'[8]2022'!$CG$60</f>
        <v/>
      </c>
      <c r="Q25" s="52" t="str">
        <f>'[8]2022'!$CD$71</f>
        <v/>
      </c>
      <c r="R25" s="51" t="str">
        <f>'[8]2022'!$CG$71</f>
        <v/>
      </c>
      <c r="S25" s="55" t="str">
        <f>'[8]2022'!$CD$82</f>
        <v/>
      </c>
      <c r="T25" s="53" t="str">
        <f>'[8]2022'!$CG$82</f>
        <v/>
      </c>
      <c r="U25" s="52" t="str">
        <f>'[8]2022'!$CD$93</f>
        <v/>
      </c>
      <c r="V25" s="53" t="str">
        <f>'[8]2022'!$CG$93</f>
        <v/>
      </c>
      <c r="W25" s="52" t="str">
        <f>'[8]2022'!$CD$104</f>
        <v/>
      </c>
      <c r="X25" s="53" t="str">
        <f>'[8]2022'!$CG$104</f>
        <v/>
      </c>
      <c r="Y25" s="112" t="str">
        <f>'[8]2022'!$CD$115</f>
        <v/>
      </c>
      <c r="Z25" s="113" t="str">
        <f>'[8]2022'!$CG$115</f>
        <v/>
      </c>
      <c r="AA25" s="52" t="str">
        <f>'[8]2022'!$CD$126</f>
        <v/>
      </c>
      <c r="AB25" s="53" t="str">
        <f>'[8]2022'!$CG$126</f>
        <v/>
      </c>
      <c r="AC25" s="52" t="str">
        <f>'[8]2022'!$CD$137</f>
        <v/>
      </c>
      <c r="AD25" s="101" t="str">
        <f>'[8]2022'!$CG$137</f>
        <v/>
      </c>
      <c r="AE25" s="78" t="str">
        <f>'[8]2022'!$CD$138</f>
        <v/>
      </c>
      <c r="AF25" s="54" t="str">
        <f>'[8]2022'!$CF$138</f>
        <v/>
      </c>
      <c r="AG25" s="51" t="str">
        <f>'[8]2022'!$CE$138</f>
        <v/>
      </c>
      <c r="AH25" s="54" t="str">
        <f t="shared" si="1"/>
        <v/>
      </c>
      <c r="AI25" s="82" t="str">
        <f t="shared" si="2"/>
        <v>N/A</v>
      </c>
    </row>
    <row r="26" spans="2:35" x14ac:dyDescent="0.25">
      <c r="B26" s="669"/>
      <c r="C26" s="105" t="s">
        <v>1064</v>
      </c>
      <c r="D26" s="106" t="str">
        <f>IF('[6]Unit Cost Report'!$AH26="","",'[6]Unit Cost Report'!$AH26)</f>
        <v/>
      </c>
      <c r="E26" s="277" t="str">
        <f>IF('[7]Unit Cost Report'!$AH26="","",'[7]Unit Cost Report'!$AH26)</f>
        <v/>
      </c>
      <c r="F26" s="278" t="str">
        <f t="shared" si="0"/>
        <v>N/A</v>
      </c>
      <c r="G26" s="66" t="str">
        <f>'[8]2022'!$CH$16</f>
        <v/>
      </c>
      <c r="H26" s="67" t="str">
        <f>'[8]2022'!$CK$16</f>
        <v/>
      </c>
      <c r="I26" s="68" t="str">
        <f>'[8]2022'!$CH$27</f>
        <v/>
      </c>
      <c r="J26" s="67" t="str">
        <f>'[8]2022'!$CK$27</f>
        <v/>
      </c>
      <c r="K26" s="68" t="str">
        <f>'[8]2022'!$CH$38</f>
        <v/>
      </c>
      <c r="L26" s="67" t="str">
        <f>'[8]2022'!$CK$38</f>
        <v/>
      </c>
      <c r="M26" s="68" t="str">
        <f>'[8]2022'!$CH$49</f>
        <v/>
      </c>
      <c r="N26" s="67" t="str">
        <f>'[8]2022'!$CK$49</f>
        <v/>
      </c>
      <c r="O26" s="68" t="str">
        <f>'[8]2022'!$CH$60</f>
        <v/>
      </c>
      <c r="P26" s="67" t="str">
        <f>'[8]2022'!$CK$60</f>
        <v/>
      </c>
      <c r="Q26" s="68" t="str">
        <f>'[8]2022'!$CH$71</f>
        <v/>
      </c>
      <c r="R26" s="67" t="str">
        <f>'[8]2022'!$CK$71</f>
        <v/>
      </c>
      <c r="S26" s="279" t="str">
        <f>'[8]2022'!$CH$82</f>
        <v/>
      </c>
      <c r="T26" s="69" t="str">
        <f>'[8]2022'!$CK$82</f>
        <v/>
      </c>
      <c r="U26" s="68" t="str">
        <f>'[8]2022'!$CH$93</f>
        <v/>
      </c>
      <c r="V26" s="69" t="str">
        <f>'[8]2022'!$CK$93</f>
        <v/>
      </c>
      <c r="W26" s="68" t="str">
        <f>'[8]2022'!$CH$104</f>
        <v/>
      </c>
      <c r="X26" s="69" t="str">
        <f>'[8]2022'!$CK$104</f>
        <v/>
      </c>
      <c r="Y26" s="68" t="str">
        <f>'[8]2022'!$CH$115</f>
        <v/>
      </c>
      <c r="Z26" s="67" t="str">
        <f>'[8]2022'!$CK$115</f>
        <v/>
      </c>
      <c r="AA26" s="68" t="str">
        <f>'[8]2022'!$CH$126</f>
        <v/>
      </c>
      <c r="AB26" s="69" t="str">
        <f>'[8]2022'!$CK$126</f>
        <v/>
      </c>
      <c r="AC26" s="68" t="str">
        <f>'[8]2022'!$CH$137</f>
        <v/>
      </c>
      <c r="AD26" s="107" t="str">
        <f>'[8]2022'!$CK$137</f>
        <v/>
      </c>
      <c r="AE26" s="66" t="str">
        <f>'[8]2022'!$CH$138</f>
        <v/>
      </c>
      <c r="AF26" s="84" t="str">
        <f>'[8]2022'!$CJ$138</f>
        <v/>
      </c>
      <c r="AG26" s="67" t="str">
        <f>'[8]2022'!$CI$138</f>
        <v/>
      </c>
      <c r="AH26" s="84" t="str">
        <f t="shared" si="1"/>
        <v/>
      </c>
      <c r="AI26" s="88" t="str">
        <f t="shared" si="2"/>
        <v>N/A</v>
      </c>
    </row>
    <row r="27" spans="2:35" ht="12.75" customHeight="1" x14ac:dyDescent="0.25">
      <c r="B27" s="667" t="s">
        <v>504</v>
      </c>
      <c r="C27" s="114" t="s">
        <v>504</v>
      </c>
      <c r="D27" s="115" t="str">
        <f>IF('[6]Unit Cost Report'!$AH27="","",'[6]Unit Cost Report'!$AH27)</f>
        <v/>
      </c>
      <c r="E27" s="282" t="str">
        <f>IF('[7]Unit Cost Report'!$AH27="","",'[7]Unit Cost Report'!$AH27)</f>
        <v/>
      </c>
      <c r="F27" s="283"/>
      <c r="G27" s="78"/>
      <c r="H27" s="51"/>
      <c r="I27" s="52"/>
      <c r="J27" s="51"/>
      <c r="K27" s="52"/>
      <c r="L27" s="51"/>
      <c r="M27" s="52"/>
      <c r="N27" s="51"/>
      <c r="O27" s="52"/>
      <c r="P27" s="51"/>
      <c r="Q27" s="52"/>
      <c r="R27" s="51"/>
      <c r="S27" s="55"/>
      <c r="T27" s="53"/>
      <c r="U27" s="52"/>
      <c r="V27" s="53"/>
      <c r="W27" s="52"/>
      <c r="X27" s="53"/>
      <c r="Y27" s="52"/>
      <c r="Z27" s="53"/>
      <c r="AA27" s="52"/>
      <c r="AB27" s="53"/>
      <c r="AC27" s="52"/>
      <c r="AD27" s="101"/>
      <c r="AE27" s="78"/>
      <c r="AF27" s="54"/>
      <c r="AG27" s="51"/>
      <c r="AH27" s="54"/>
      <c r="AI27" s="82"/>
    </row>
    <row r="28" spans="2:35" x14ac:dyDescent="0.25">
      <c r="B28" s="668"/>
      <c r="C28" s="56" t="s">
        <v>505</v>
      </c>
      <c r="D28" s="104" t="str">
        <f>IF('[6]Unit Cost Report'!$AH28="","",'[6]Unit Cost Report'!$AH28)</f>
        <v/>
      </c>
      <c r="E28" s="275" t="str">
        <f>IF('[7]Unit Cost Report'!$AH28="","",'[7]Unit Cost Report'!$AH28)</f>
        <v/>
      </c>
      <c r="F28" s="276" t="str">
        <f t="shared" si="0"/>
        <v>N/A</v>
      </c>
      <c r="G28" s="48" t="str">
        <f>'[8]2022'!$CM$16</f>
        <v/>
      </c>
      <c r="H28" s="43" t="str">
        <f>'[8]2022'!$CP$16</f>
        <v/>
      </c>
      <c r="I28" s="44" t="str">
        <f>'[8]2022'!$CM$27</f>
        <v/>
      </c>
      <c r="J28" s="43" t="str">
        <f>'[8]2022'!$CP$27</f>
        <v/>
      </c>
      <c r="K28" s="44" t="str">
        <f>'[8]2022'!$CM$38</f>
        <v/>
      </c>
      <c r="L28" s="43" t="str">
        <f>'[8]2022'!$CP$38</f>
        <v/>
      </c>
      <c r="M28" s="44" t="str">
        <f>'[8]2022'!$CM$49</f>
        <v/>
      </c>
      <c r="N28" s="43" t="str">
        <f>'[8]2022'!$CP$49</f>
        <v/>
      </c>
      <c r="O28" s="44" t="str">
        <f>'[8]2022'!$CM$60</f>
        <v/>
      </c>
      <c r="P28" s="43" t="str">
        <f>'[8]2022'!$CP$60</f>
        <v/>
      </c>
      <c r="Q28" s="44" t="str">
        <f>'[8]2022'!$CM$71</f>
        <v/>
      </c>
      <c r="R28" s="43" t="str">
        <f>'[8]2022'!$CP$71</f>
        <v/>
      </c>
      <c r="S28" s="45" t="str">
        <f>'[8]2022'!$CM$82</f>
        <v/>
      </c>
      <c r="T28" s="46" t="str">
        <f>'[8]2022'!$CP$82</f>
        <v/>
      </c>
      <c r="U28" s="44" t="str">
        <f>'[8]2022'!$CM$93</f>
        <v/>
      </c>
      <c r="V28" s="46" t="str">
        <f>'[8]2022'!$CP$93</f>
        <v/>
      </c>
      <c r="W28" s="44" t="str">
        <f>'[8]2022'!$CM$104</f>
        <v/>
      </c>
      <c r="X28" s="46" t="str">
        <f>'[8]2022'!$CP$104</f>
        <v/>
      </c>
      <c r="Y28" s="44" t="str">
        <f>'[8]2022'!$CM$115</f>
        <v/>
      </c>
      <c r="Z28" s="46" t="str">
        <f>'[8]2022'!$CP$115</f>
        <v/>
      </c>
      <c r="AA28" s="44" t="str">
        <f>'[8]2022'!$CM$126</f>
        <v/>
      </c>
      <c r="AB28" s="46" t="str">
        <f>'[8]2022'!$CP$126</f>
        <v/>
      </c>
      <c r="AC28" s="44" t="str">
        <f>'[8]2022'!$CM$137</f>
        <v/>
      </c>
      <c r="AD28" s="103" t="str">
        <f>'[8]2022'!$CP$137</f>
        <v/>
      </c>
      <c r="AE28" s="48" t="str">
        <f>'[8]2022'!$CM$138</f>
        <v/>
      </c>
      <c r="AF28" s="47" t="str">
        <f>'[8]2022'!$CO$138</f>
        <v/>
      </c>
      <c r="AG28" s="43" t="str">
        <f>'[8]2022'!$CN$138</f>
        <v/>
      </c>
      <c r="AH28" s="47" t="str">
        <f>IF(AG28="","",AG28/AF28)</f>
        <v/>
      </c>
      <c r="AI28" s="49" t="str">
        <f>IF(OR(E28="",AH28=""),"N/A",(AH28-E28)/E28*100)</f>
        <v>N/A</v>
      </c>
    </row>
    <row r="29" spans="2:35" x14ac:dyDescent="0.25">
      <c r="B29" s="668"/>
      <c r="C29" s="39" t="s">
        <v>506</v>
      </c>
      <c r="D29" s="100">
        <f>IF('[6]Unit Cost Report'!$AH29="","",'[6]Unit Cost Report'!$AH29)</f>
        <v>907.02673439384489</v>
      </c>
      <c r="E29" s="272">
        <f>IF('[7]Unit Cost Report'!$AH29="","",'[7]Unit Cost Report'!$AH29)</f>
        <v>2566.5709762315519</v>
      </c>
      <c r="F29" s="273">
        <f t="shared" si="0"/>
        <v>182.96530619318079</v>
      </c>
      <c r="G29" s="78" t="str">
        <f>'[8]2022'!$CQ$16</f>
        <v/>
      </c>
      <c r="H29" s="51" t="str">
        <f>'[8]2022'!$CT$16</f>
        <v/>
      </c>
      <c r="I29" s="52" t="str">
        <f>'[8]2022'!$CQ$27</f>
        <v/>
      </c>
      <c r="J29" s="51" t="str">
        <f>'[8]2022'!$CT$27</f>
        <v/>
      </c>
      <c r="K29" s="52" t="str">
        <f>'[8]2022'!$CQ$38</f>
        <v/>
      </c>
      <c r="L29" s="51" t="str">
        <f>'[8]2022'!$CT$38</f>
        <v/>
      </c>
      <c r="M29" s="52" t="str">
        <f>'[8]2022'!$CQ$49</f>
        <v/>
      </c>
      <c r="N29" s="51" t="str">
        <f>'[8]2022'!$CT$49</f>
        <v/>
      </c>
      <c r="O29" s="52" t="str">
        <f>'[8]2022'!$CQ$60</f>
        <v/>
      </c>
      <c r="P29" s="51" t="str">
        <f>'[8]2022'!$CT$60</f>
        <v/>
      </c>
      <c r="Q29" s="52" t="str">
        <f>'[8]2022'!$CQ$71</f>
        <v/>
      </c>
      <c r="R29" s="51" t="str">
        <f>'[8]2022'!$CT$71</f>
        <v/>
      </c>
      <c r="S29" s="55" t="str">
        <f>'[8]2022'!$CQ$82</f>
        <v/>
      </c>
      <c r="T29" s="53" t="str">
        <f>'[8]2022'!$CT$82</f>
        <v/>
      </c>
      <c r="U29" s="52" t="str">
        <f>'[8]2022'!$CQ$93</f>
        <v/>
      </c>
      <c r="V29" s="53" t="str">
        <f>'[8]2022'!$CT$93</f>
        <v/>
      </c>
      <c r="W29" s="52" t="str">
        <f>'[8]2022'!$CQ$104</f>
        <v/>
      </c>
      <c r="X29" s="53" t="str">
        <f>'[8]2022'!$CT$104</f>
        <v/>
      </c>
      <c r="Y29" s="52" t="str">
        <f>'[8]2022'!$CQ$115</f>
        <v/>
      </c>
      <c r="Z29" s="53" t="str">
        <f>'[8]2022'!$CT$115</f>
        <v/>
      </c>
      <c r="AA29" s="52" t="str">
        <f>'[8]2022'!$CQ$126</f>
        <v/>
      </c>
      <c r="AB29" s="53" t="str">
        <f>'[8]2022'!$CT$126</f>
        <v/>
      </c>
      <c r="AC29" s="52" t="str">
        <f>'[8]2022'!$CQ$137</f>
        <v/>
      </c>
      <c r="AD29" s="101" t="str">
        <f>'[8]2022'!$CT$137</f>
        <v/>
      </c>
      <c r="AE29" s="78" t="str">
        <f>'[8]2022'!$CQ$138</f>
        <v/>
      </c>
      <c r="AF29" s="54" t="str">
        <f>'[8]2022'!$CS$138</f>
        <v/>
      </c>
      <c r="AG29" s="51" t="str">
        <f>'[8]2022'!$CR$138</f>
        <v/>
      </c>
      <c r="AH29" s="43" t="str">
        <f>IF(AG29="","",AG29/AF29)</f>
        <v/>
      </c>
      <c r="AI29" s="82" t="str">
        <f>IF(OR(E29="",AH29=""),"N/A",(AH29-E29)/E29*100)</f>
        <v>N/A</v>
      </c>
    </row>
    <row r="30" spans="2:35" x14ac:dyDescent="0.25">
      <c r="B30" s="668"/>
      <c r="C30" s="56" t="s">
        <v>507</v>
      </c>
      <c r="D30" s="104" t="str">
        <f>IF('[6]Unit Cost Report'!$AH30="","",'[6]Unit Cost Report'!$AH30)</f>
        <v/>
      </c>
      <c r="E30" s="275" t="str">
        <f>IF('[7]Unit Cost Report'!$AH30="","",'[7]Unit Cost Report'!$AH30)</f>
        <v/>
      </c>
      <c r="F30" s="276" t="str">
        <f t="shared" si="0"/>
        <v>N/A</v>
      </c>
      <c r="G30" s="48" t="str">
        <f>'[8]2022'!$CU$16</f>
        <v/>
      </c>
      <c r="H30" s="43" t="str">
        <f>'[8]2022'!$CX$16</f>
        <v/>
      </c>
      <c r="I30" s="44" t="str">
        <f>'[8]2022'!$CU$27</f>
        <v/>
      </c>
      <c r="J30" s="43" t="str">
        <f>'[8]2022'!$CX$27</f>
        <v/>
      </c>
      <c r="K30" s="44" t="str">
        <f>'[8]2022'!$CU$38</f>
        <v/>
      </c>
      <c r="L30" s="43" t="str">
        <f>'[8]2022'!$CX$38</f>
        <v/>
      </c>
      <c r="M30" s="44" t="str">
        <f>'[8]2022'!$CU$49</f>
        <v/>
      </c>
      <c r="N30" s="43" t="str">
        <f>'[8]2022'!$CX$49</f>
        <v/>
      </c>
      <c r="O30" s="44" t="str">
        <f>'[8]2022'!$CU$60</f>
        <v/>
      </c>
      <c r="P30" s="43" t="str">
        <f>'[8]2022'!$CX$60</f>
        <v/>
      </c>
      <c r="Q30" s="44" t="str">
        <f>'[8]2022'!$CU$71</f>
        <v/>
      </c>
      <c r="R30" s="43" t="str">
        <f>'[8]2022'!$CX$71</f>
        <v/>
      </c>
      <c r="S30" s="45" t="str">
        <f>'[8]2022'!$CU$82</f>
        <v/>
      </c>
      <c r="T30" s="46" t="str">
        <f>'[8]2022'!$CX$82</f>
        <v/>
      </c>
      <c r="U30" s="44" t="str">
        <f>'[8]2022'!$CU$93</f>
        <v/>
      </c>
      <c r="V30" s="46" t="str">
        <f>'[8]2022'!$CX$93</f>
        <v/>
      </c>
      <c r="W30" s="44" t="str">
        <f>'[8]2022'!$CU$104</f>
        <v/>
      </c>
      <c r="X30" s="46" t="str">
        <f>'[8]2022'!$CX$104</f>
        <v/>
      </c>
      <c r="Y30" s="44" t="str">
        <f>'[8]2022'!$CU$115</f>
        <v/>
      </c>
      <c r="Z30" s="46" t="str">
        <f>'[8]2022'!$CX$115</f>
        <v/>
      </c>
      <c r="AA30" s="44" t="str">
        <f>'[8]2022'!$CU$126</f>
        <v/>
      </c>
      <c r="AB30" s="46" t="str">
        <f>'[8]2022'!$CX$126</f>
        <v/>
      </c>
      <c r="AC30" s="44" t="str">
        <f>'[8]2022'!$CU$137</f>
        <v/>
      </c>
      <c r="AD30" s="103" t="str">
        <f>'[8]2022'!$CX$137</f>
        <v/>
      </c>
      <c r="AE30" s="48" t="str">
        <f>'[8]2022'!$CU$138</f>
        <v/>
      </c>
      <c r="AF30" s="47" t="str">
        <f>'[8]2022'!$CW$138</f>
        <v/>
      </c>
      <c r="AG30" s="43" t="str">
        <f>'[8]2022'!$CV$138</f>
        <v/>
      </c>
      <c r="AH30" s="47" t="str">
        <f>IF(AG30="","",AG30/AF30)</f>
        <v/>
      </c>
      <c r="AI30" s="49" t="str">
        <f>IF(OR(E30="",AH30=""),"N/A",(AH30-E30)/E30*100)</f>
        <v>N/A</v>
      </c>
    </row>
    <row r="31" spans="2:35" x14ac:dyDescent="0.25">
      <c r="B31" s="669"/>
      <c r="C31" s="64" t="s">
        <v>508</v>
      </c>
      <c r="D31" s="106" t="str">
        <f>IF('[6]Unit Cost Report'!$AH31="","",'[6]Unit Cost Report'!$AH31)</f>
        <v/>
      </c>
      <c r="E31" s="277" t="str">
        <f>IF('[7]Unit Cost Report'!$AH31="","",'[7]Unit Cost Report'!$AH31)</f>
        <v/>
      </c>
      <c r="F31" s="278" t="str">
        <f t="shared" si="0"/>
        <v>N/A</v>
      </c>
      <c r="G31" s="66" t="str">
        <f>'[8]2022'!$CY$16</f>
        <v/>
      </c>
      <c r="H31" s="67" t="str">
        <f>'[8]2022'!$DB$16</f>
        <v/>
      </c>
      <c r="I31" s="68" t="str">
        <f>'[8]2022'!$CY$27</f>
        <v/>
      </c>
      <c r="J31" s="67" t="str">
        <f>'[8]2022'!$DB$27</f>
        <v/>
      </c>
      <c r="K31" s="68" t="str">
        <f>'[8]2022'!$CY$38</f>
        <v/>
      </c>
      <c r="L31" s="67" t="str">
        <f>'[8]2022'!$DB$38</f>
        <v/>
      </c>
      <c r="M31" s="68" t="str">
        <f>'[8]2022'!$CY$49</f>
        <v/>
      </c>
      <c r="N31" s="67" t="str">
        <f>'[8]2022'!$DB$49</f>
        <v/>
      </c>
      <c r="O31" s="68" t="str">
        <f>'[8]2022'!$CY$60</f>
        <v/>
      </c>
      <c r="P31" s="67" t="str">
        <f>'[8]2022'!$DB$60</f>
        <v/>
      </c>
      <c r="Q31" s="68" t="str">
        <f>'[8]2022'!$CY$71</f>
        <v/>
      </c>
      <c r="R31" s="67" t="str">
        <f>'[8]2022'!$DB$71</f>
        <v/>
      </c>
      <c r="S31" s="279" t="str">
        <f>'[8]2022'!$CY$82</f>
        <v/>
      </c>
      <c r="T31" s="69" t="str">
        <f>'[8]2022'!$DB$82</f>
        <v/>
      </c>
      <c r="U31" s="68" t="str">
        <f>'[8]2022'!$CY$93</f>
        <v/>
      </c>
      <c r="V31" s="69" t="str">
        <f>'[8]2022'!$DB$93</f>
        <v/>
      </c>
      <c r="W31" s="68" t="str">
        <f>'[8]2022'!$CY$104</f>
        <v/>
      </c>
      <c r="X31" s="69" t="str">
        <f>'[8]2022'!$DB$104</f>
        <v/>
      </c>
      <c r="Y31" s="68" t="str">
        <f>'[8]2022'!$CY$115</f>
        <v/>
      </c>
      <c r="Z31" s="69" t="str">
        <f>'[8]2022'!$DB$115</f>
        <v/>
      </c>
      <c r="AA31" s="68" t="str">
        <f>'[8]2022'!$CY$126</f>
        <v/>
      </c>
      <c r="AB31" s="69" t="str">
        <f>'[8]2022'!$DB$126</f>
        <v/>
      </c>
      <c r="AC31" s="68" t="str">
        <f>'[8]2022'!$CY$137</f>
        <v/>
      </c>
      <c r="AD31" s="107" t="str">
        <f>'[8]2022'!$DB$137</f>
        <v/>
      </c>
      <c r="AE31" s="66" t="str">
        <f>'[8]2022'!$CY$138</f>
        <v/>
      </c>
      <c r="AF31" s="84" t="str">
        <f>'[8]2022'!$DA$138</f>
        <v/>
      </c>
      <c r="AG31" s="67" t="str">
        <f>'[8]2022'!$CZ$138</f>
        <v/>
      </c>
      <c r="AH31" s="84" t="str">
        <f>IF(AG31="","",AG31/AF31)</f>
        <v/>
      </c>
      <c r="AI31" s="88" t="str">
        <f>IF(OR(E31="",AH31=""),"N/A",(AH31-E31)/E31*100)</f>
        <v>N/A</v>
      </c>
    </row>
    <row r="32" spans="2:35" ht="12.75" customHeight="1" x14ac:dyDescent="0.25">
      <c r="B32" s="667" t="s">
        <v>509</v>
      </c>
      <c r="C32" s="116" t="s">
        <v>509</v>
      </c>
      <c r="D32" s="98" t="str">
        <f>IF('[6]Unit Cost Report'!$AH32="","",'[6]Unit Cost Report'!$AH32)</f>
        <v/>
      </c>
      <c r="E32" s="270" t="str">
        <f>IF('[7]Unit Cost Report'!$AH32="","",'[7]Unit Cost Report'!$AH32)</f>
        <v/>
      </c>
      <c r="F32" s="271"/>
      <c r="G32" s="78"/>
      <c r="H32" s="51"/>
      <c r="I32" s="52"/>
      <c r="J32" s="51"/>
      <c r="K32" s="52"/>
      <c r="L32" s="51"/>
      <c r="M32" s="52"/>
      <c r="N32" s="51"/>
      <c r="O32" s="52"/>
      <c r="P32" s="51"/>
      <c r="Q32" s="52"/>
      <c r="R32" s="51"/>
      <c r="S32" s="55"/>
      <c r="T32" s="53"/>
      <c r="U32" s="52"/>
      <c r="V32" s="53"/>
      <c r="W32" s="52"/>
      <c r="X32" s="53"/>
      <c r="Y32" s="52"/>
      <c r="Z32" s="53"/>
      <c r="AA32" s="52"/>
      <c r="AB32" s="53"/>
      <c r="AC32" s="52"/>
      <c r="AD32" s="101"/>
      <c r="AE32" s="78"/>
      <c r="AF32" s="54"/>
      <c r="AG32" s="51"/>
      <c r="AH32" s="54"/>
      <c r="AI32" s="82"/>
    </row>
    <row r="33" spans="2:35" x14ac:dyDescent="0.25">
      <c r="B33" s="668"/>
      <c r="C33" s="56" t="s">
        <v>510</v>
      </c>
      <c r="D33" s="100" t="str">
        <f>IF('[6]Unit Cost Report'!$AH33="","",'[6]Unit Cost Report'!$AH33)</f>
        <v/>
      </c>
      <c r="E33" s="272">
        <f>IF('[7]Unit Cost Report'!$AH33="","",'[7]Unit Cost Report'!$AH33)</f>
        <v>1274.1622219400217</v>
      </c>
      <c r="F33" s="273" t="str">
        <f t="shared" si="0"/>
        <v>N/A</v>
      </c>
      <c r="G33" s="78" t="str">
        <f>'[8]2022'!$DD$16</f>
        <v/>
      </c>
      <c r="H33" s="51" t="str">
        <f>'[8]2022'!$DG$16</f>
        <v/>
      </c>
      <c r="I33" s="52" t="str">
        <f>'[8]2022'!$DD$27</f>
        <v/>
      </c>
      <c r="J33" s="51" t="str">
        <f>'[8]2022'!$DG$27</f>
        <v/>
      </c>
      <c r="K33" s="52" t="str">
        <f>'[8]2022'!$DD$38</f>
        <v/>
      </c>
      <c r="L33" s="51" t="str">
        <f>'[8]2022'!$DG$38</f>
        <v/>
      </c>
      <c r="M33" s="52" t="str">
        <f>'[8]2022'!$DD$49</f>
        <v/>
      </c>
      <c r="N33" s="51" t="str">
        <f>'[8]2022'!$DG$49</f>
        <v/>
      </c>
      <c r="O33" s="52" t="str">
        <f>'[8]2022'!$DD$60</f>
        <v/>
      </c>
      <c r="P33" s="51" t="str">
        <f>'[8]2022'!$DG$60</f>
        <v/>
      </c>
      <c r="Q33" s="52" t="str">
        <f>'[8]2022'!$DD$71</f>
        <v/>
      </c>
      <c r="R33" s="51" t="str">
        <f>'[8]2022'!$DG$71</f>
        <v/>
      </c>
      <c r="S33" s="55" t="str">
        <f>'[8]2022'!$DD$82</f>
        <v/>
      </c>
      <c r="T33" s="53" t="str">
        <f>'[8]2022'!$DG$82</f>
        <v/>
      </c>
      <c r="U33" s="52" t="str">
        <f>'[8]2022'!$DD$93</f>
        <v/>
      </c>
      <c r="V33" s="53" t="str">
        <f>'[8]2022'!$DG$93</f>
        <v/>
      </c>
      <c r="W33" s="52" t="str">
        <f>'[8]2022'!$DD$104</f>
        <v/>
      </c>
      <c r="X33" s="53" t="str">
        <f>'[8]2022'!$DG$104</f>
        <v/>
      </c>
      <c r="Y33" s="52" t="str">
        <f>'[8]2022'!$DD$115</f>
        <v/>
      </c>
      <c r="Z33" s="53" t="str">
        <f>'[8]2022'!$DG$115</f>
        <v/>
      </c>
      <c r="AA33" s="52">
        <f>'[8]2022'!$DD$126</f>
        <v>1</v>
      </c>
      <c r="AB33" s="53">
        <f>'[8]2022'!$DG$126</f>
        <v>1913.5627874120978</v>
      </c>
      <c r="AC33" s="52" t="str">
        <f>'[8]2022'!$DD$137</f>
        <v/>
      </c>
      <c r="AD33" s="101" t="str">
        <f>'[8]2022'!$DG$137</f>
        <v/>
      </c>
      <c r="AE33" s="78">
        <f>'[8]2022'!$DD$138</f>
        <v>1</v>
      </c>
      <c r="AF33" s="54">
        <f>'[8]2022'!$DF$138</f>
        <v>165.37382399999998</v>
      </c>
      <c r="AG33" s="51">
        <f>'[8]2022'!$DE$138</f>
        <v>316453.19561843766</v>
      </c>
      <c r="AH33" s="54">
        <f t="shared" ref="AH33:AH39" si="3">IF(AG33="","",AG33/AF33)</f>
        <v>1913.5627874120978</v>
      </c>
      <c r="AI33" s="82">
        <f t="shared" ref="AI33:AI39" si="4">IF(OR(E33="",AH33=""),"N/A",(AH33-E33)/E33*100)</f>
        <v>50.182037613588463</v>
      </c>
    </row>
    <row r="34" spans="2:35" x14ac:dyDescent="0.25">
      <c r="B34" s="668"/>
      <c r="C34" s="83" t="s">
        <v>511</v>
      </c>
      <c r="D34" s="104" t="str">
        <f>IF('[6]Unit Cost Report'!$AH34="","",'[6]Unit Cost Report'!$AH34)</f>
        <v/>
      </c>
      <c r="E34" s="275" t="str">
        <f>IF('[7]Unit Cost Report'!$AH34="","",'[7]Unit Cost Report'!$AH34)</f>
        <v/>
      </c>
      <c r="F34" s="276" t="str">
        <f t="shared" si="0"/>
        <v>N/A</v>
      </c>
      <c r="G34" s="48" t="str">
        <f>'[8]2022'!$DH$16</f>
        <v/>
      </c>
      <c r="H34" s="43" t="str">
        <f>'[8]2022'!$DK$16</f>
        <v/>
      </c>
      <c r="I34" s="44" t="str">
        <f>'[8]2022'!$DH$27</f>
        <v/>
      </c>
      <c r="J34" s="43" t="str">
        <f>'[8]2022'!$DK$27</f>
        <v/>
      </c>
      <c r="K34" s="44" t="str">
        <f>'[8]2022'!$DH$38</f>
        <v/>
      </c>
      <c r="L34" s="43" t="str">
        <f>'[8]2022'!$DK$38</f>
        <v/>
      </c>
      <c r="M34" s="44" t="str">
        <f>'[8]2022'!$DH$49</f>
        <v/>
      </c>
      <c r="N34" s="43" t="str">
        <f>'[8]2022'!$DK$49</f>
        <v/>
      </c>
      <c r="O34" s="44" t="str">
        <f>'[8]2022'!$DH$60</f>
        <v/>
      </c>
      <c r="P34" s="43" t="str">
        <f>'[8]2022'!$DK$60</f>
        <v/>
      </c>
      <c r="Q34" s="44" t="str">
        <f>'[8]2022'!$DH$71</f>
        <v/>
      </c>
      <c r="R34" s="43" t="str">
        <f>'[8]2022'!$DK$71</f>
        <v/>
      </c>
      <c r="S34" s="45" t="str">
        <f>'[8]2022'!$DH$82</f>
        <v/>
      </c>
      <c r="T34" s="46" t="str">
        <f>'[8]2022'!$DK$82</f>
        <v/>
      </c>
      <c r="U34" s="44" t="str">
        <f>'[8]2022'!$DH$93</f>
        <v/>
      </c>
      <c r="V34" s="46" t="str">
        <f>'[8]2022'!$DK$93</f>
        <v/>
      </c>
      <c r="W34" s="44" t="str">
        <f>'[8]2022'!$DH$104</f>
        <v/>
      </c>
      <c r="X34" s="46" t="str">
        <f>'[8]2022'!$DK$104</f>
        <v/>
      </c>
      <c r="Y34" s="44" t="str">
        <f>'[8]2022'!$DH$115</f>
        <v/>
      </c>
      <c r="Z34" s="46" t="str">
        <f>'[8]2022'!$DK$115</f>
        <v/>
      </c>
      <c r="AA34" s="44" t="str">
        <f>'[8]2022'!$DH$126</f>
        <v/>
      </c>
      <c r="AB34" s="46" t="str">
        <f>'[8]2022'!$DK$126</f>
        <v/>
      </c>
      <c r="AC34" s="44" t="str">
        <f>'[8]2022'!$DH$137</f>
        <v/>
      </c>
      <c r="AD34" s="103" t="str">
        <f>'[8]2022'!$DK$137</f>
        <v/>
      </c>
      <c r="AE34" s="48" t="str">
        <f>'[8]2022'!$DH$138</f>
        <v/>
      </c>
      <c r="AF34" s="47" t="str">
        <f>'[8]2022'!$DJ$138</f>
        <v/>
      </c>
      <c r="AG34" s="43" t="str">
        <f>'[8]2022'!$DI$138</f>
        <v/>
      </c>
      <c r="AH34" s="47" t="str">
        <f t="shared" si="3"/>
        <v/>
      </c>
      <c r="AI34" s="49" t="str">
        <f t="shared" si="4"/>
        <v>N/A</v>
      </c>
    </row>
    <row r="35" spans="2:35" x14ac:dyDescent="0.25">
      <c r="B35" s="668"/>
      <c r="C35" s="39" t="s">
        <v>512</v>
      </c>
      <c r="D35" s="100" t="str">
        <f>IF('[6]Unit Cost Report'!$AH35="","",'[6]Unit Cost Report'!$AH35)</f>
        <v/>
      </c>
      <c r="E35" s="272" t="str">
        <f>IF('[7]Unit Cost Report'!$AH35="","",'[7]Unit Cost Report'!$AH35)</f>
        <v/>
      </c>
      <c r="F35" s="273" t="str">
        <f t="shared" si="0"/>
        <v>N/A</v>
      </c>
      <c r="G35" s="78" t="str">
        <f>'[8]2022'!$DL$16</f>
        <v/>
      </c>
      <c r="H35" s="51" t="str">
        <f>'[8]2022'!$DO$16</f>
        <v/>
      </c>
      <c r="I35" s="52" t="str">
        <f>'[8]2022'!$DL$27</f>
        <v/>
      </c>
      <c r="J35" s="51" t="str">
        <f>'[8]2022'!$DO$27</f>
        <v/>
      </c>
      <c r="K35" s="52" t="str">
        <f>'[8]2022'!$DL$38</f>
        <v/>
      </c>
      <c r="L35" s="51" t="str">
        <f>'[8]2022'!$DO$38</f>
        <v/>
      </c>
      <c r="M35" s="52" t="str">
        <f>'[8]2022'!$DL$49</f>
        <v/>
      </c>
      <c r="N35" s="51" t="str">
        <f>'[8]2022'!$DO$49</f>
        <v/>
      </c>
      <c r="O35" s="52" t="str">
        <f>'[8]2022'!$DL$60</f>
        <v/>
      </c>
      <c r="P35" s="51" t="str">
        <f>'[8]2022'!$DO$60</f>
        <v/>
      </c>
      <c r="Q35" s="52" t="str">
        <f>'[8]2022'!$DL$71</f>
        <v/>
      </c>
      <c r="R35" s="51" t="str">
        <f>'[8]2022'!$DO$71</f>
        <v/>
      </c>
      <c r="S35" s="55" t="str">
        <f>'[8]2022'!$DL$82</f>
        <v/>
      </c>
      <c r="T35" s="53" t="str">
        <f>'[8]2022'!$DO$82</f>
        <v/>
      </c>
      <c r="U35" s="52" t="str">
        <f>'[8]2022'!$DL$93</f>
        <v/>
      </c>
      <c r="V35" s="53" t="str">
        <f>'[8]2022'!$DO$93</f>
        <v/>
      </c>
      <c r="W35" s="52" t="str">
        <f>'[8]2022'!$DL$104</f>
        <v/>
      </c>
      <c r="X35" s="53" t="str">
        <f>'[8]2022'!$DO$104</f>
        <v/>
      </c>
      <c r="Y35" s="52" t="str">
        <f>'[8]2022'!$DL$115</f>
        <v/>
      </c>
      <c r="Z35" s="53" t="str">
        <f>'[8]2022'!$DO$115</f>
        <v/>
      </c>
      <c r="AA35" s="52" t="str">
        <f>'[8]2022'!$DL$126</f>
        <v/>
      </c>
      <c r="AB35" s="53" t="str">
        <f>'[8]2022'!$DO$126</f>
        <v/>
      </c>
      <c r="AC35" s="52" t="str">
        <f>'[8]2022'!$DL$137</f>
        <v/>
      </c>
      <c r="AD35" s="101" t="str">
        <f>'[8]2022'!$DO$137</f>
        <v/>
      </c>
      <c r="AE35" s="78" t="str">
        <f>'[8]2022'!$DL$138</f>
        <v/>
      </c>
      <c r="AF35" s="54" t="str">
        <f>'[8]2022'!$DN$138</f>
        <v/>
      </c>
      <c r="AG35" s="51" t="str">
        <f>'[8]2022'!$DM$138</f>
        <v/>
      </c>
      <c r="AH35" s="54" t="str">
        <f t="shared" si="3"/>
        <v/>
      </c>
      <c r="AI35" s="82" t="str">
        <f t="shared" si="4"/>
        <v>N/A</v>
      </c>
    </row>
    <row r="36" spans="2:35" x14ac:dyDescent="0.25">
      <c r="B36" s="668"/>
      <c r="C36" s="56" t="s">
        <v>1065</v>
      </c>
      <c r="D36" s="104" t="str">
        <f>IF('[6]Unit Cost Report'!$AH36="","",'[6]Unit Cost Report'!$AH36)</f>
        <v/>
      </c>
      <c r="E36" s="275" t="str">
        <f>IF('[7]Unit Cost Report'!$AH36="","",'[7]Unit Cost Report'!$AH36)</f>
        <v/>
      </c>
      <c r="F36" s="276" t="str">
        <f t="shared" si="0"/>
        <v>N/A</v>
      </c>
      <c r="G36" s="48" t="str">
        <f>'[8]2022'!$DP$115</f>
        <v/>
      </c>
      <c r="H36" s="43" t="str">
        <f>'[8]2022'!$DS$16</f>
        <v/>
      </c>
      <c r="I36" s="44" t="str">
        <f>'[8]2022'!$DP$115</f>
        <v/>
      </c>
      <c r="J36" s="43" t="str">
        <f>'[8]2022'!$DS$27</f>
        <v/>
      </c>
      <c r="K36" s="44" t="str">
        <f>'[8]2022'!$DP$115</f>
        <v/>
      </c>
      <c r="L36" s="43" t="str">
        <f>'[8]2022'!$DS$38</f>
        <v/>
      </c>
      <c r="M36" s="44" t="str">
        <f>'[8]2022'!$DP$115</f>
        <v/>
      </c>
      <c r="N36" s="43" t="str">
        <f>'[8]2022'!$DS$49</f>
        <v/>
      </c>
      <c r="O36" s="44" t="str">
        <f>'[8]2022'!$DP$115</f>
        <v/>
      </c>
      <c r="P36" s="43" t="str">
        <f>'[8]2022'!$DS$60</f>
        <v/>
      </c>
      <c r="Q36" s="44" t="str">
        <f>'[8]2022'!$DP$115</f>
        <v/>
      </c>
      <c r="R36" s="43" t="str">
        <f>'[8]2022'!$DS$71</f>
        <v/>
      </c>
      <c r="S36" s="45" t="str">
        <f>'[8]2022'!$DP$115</f>
        <v/>
      </c>
      <c r="T36" s="46" t="str">
        <f>'[8]2022'!$DS$82</f>
        <v/>
      </c>
      <c r="U36" s="44" t="str">
        <f>'[8]2022'!$DP$115</f>
        <v/>
      </c>
      <c r="V36" s="46" t="str">
        <f>'[8]2022'!$DS$93</f>
        <v/>
      </c>
      <c r="W36" s="44" t="str">
        <f>'[8]2022'!$DP$115</f>
        <v/>
      </c>
      <c r="X36" s="46" t="str">
        <f>'[8]2022'!$DS$104</f>
        <v/>
      </c>
      <c r="Y36" s="44" t="str">
        <f>'[8]2022'!$DP$115</f>
        <v/>
      </c>
      <c r="Z36" s="46" t="str">
        <f>'[8]2022'!$DS$115</f>
        <v/>
      </c>
      <c r="AA36" s="44" t="str">
        <f>'[8]2022'!$DP$115</f>
        <v/>
      </c>
      <c r="AB36" s="46" t="str">
        <f>'[8]2022'!$DS$126</f>
        <v/>
      </c>
      <c r="AC36" s="44" t="str">
        <f>'[8]2022'!$DP$115</f>
        <v/>
      </c>
      <c r="AD36" s="103" t="str">
        <f>'[8]2022'!$DS$137</f>
        <v/>
      </c>
      <c r="AE36" s="48" t="str">
        <f>'[8]2022'!$DP$115</f>
        <v/>
      </c>
      <c r="AF36" s="47" t="str">
        <f>'[8]2022'!$DR$138</f>
        <v/>
      </c>
      <c r="AG36" s="43" t="str">
        <f>'[8]2022'!$DQ$138</f>
        <v/>
      </c>
      <c r="AH36" s="47" t="str">
        <f t="shared" si="3"/>
        <v/>
      </c>
      <c r="AI36" s="49" t="str">
        <f t="shared" si="4"/>
        <v>N/A</v>
      </c>
    </row>
    <row r="37" spans="2:35" x14ac:dyDescent="0.25">
      <c r="B37" s="668"/>
      <c r="C37" s="56" t="s">
        <v>513</v>
      </c>
      <c r="D37" s="104" t="str">
        <f>IF('[6]Unit Cost Report'!$AH37="","",'[6]Unit Cost Report'!$AH37)</f>
        <v/>
      </c>
      <c r="E37" s="275" t="str">
        <f>IF('[7]Unit Cost Report'!$AH37="","",'[7]Unit Cost Report'!$AH37)</f>
        <v/>
      </c>
      <c r="F37" s="276" t="str">
        <f t="shared" si="0"/>
        <v>N/A</v>
      </c>
      <c r="G37" s="48" t="str">
        <f>'[8]2022'!$DT$115</f>
        <v/>
      </c>
      <c r="H37" s="43" t="str">
        <f>'[8]2022'!$DW$16</f>
        <v/>
      </c>
      <c r="I37" s="44" t="str">
        <f>'[8]2022'!$DT$115</f>
        <v/>
      </c>
      <c r="J37" s="43" t="str">
        <f>'[8]2022'!$DW$27</f>
        <v/>
      </c>
      <c r="K37" s="44" t="str">
        <f>'[8]2022'!$DT$115</f>
        <v/>
      </c>
      <c r="L37" s="43" t="str">
        <f>'[8]2022'!$DW$38</f>
        <v/>
      </c>
      <c r="M37" s="44" t="str">
        <f>'[8]2022'!$DT$115</f>
        <v/>
      </c>
      <c r="N37" s="43" t="str">
        <f>'[8]2022'!$DW$49</f>
        <v/>
      </c>
      <c r="O37" s="44" t="str">
        <f>'[8]2022'!$DT$115</f>
        <v/>
      </c>
      <c r="P37" s="43" t="str">
        <f>'[8]2022'!$DW$60</f>
        <v/>
      </c>
      <c r="Q37" s="44" t="str">
        <f>'[8]2022'!$DT$115</f>
        <v/>
      </c>
      <c r="R37" s="43" t="str">
        <f>'[8]2022'!$DW$71</f>
        <v/>
      </c>
      <c r="S37" s="45" t="str">
        <f>'[8]2022'!$DT$115</f>
        <v/>
      </c>
      <c r="T37" s="46" t="str">
        <f>'[8]2022'!$DW$82</f>
        <v/>
      </c>
      <c r="U37" s="44" t="str">
        <f>'[8]2022'!$DT$115</f>
        <v/>
      </c>
      <c r="V37" s="46" t="str">
        <f>'[8]2022'!$DW$93</f>
        <v/>
      </c>
      <c r="W37" s="44" t="str">
        <f>'[8]2022'!$DT$115</f>
        <v/>
      </c>
      <c r="X37" s="46" t="str">
        <f>'[8]2022'!$DW$104</f>
        <v/>
      </c>
      <c r="Y37" s="44" t="str">
        <f>'[8]2022'!$DT$115</f>
        <v/>
      </c>
      <c r="Z37" s="46" t="str">
        <f>'[8]2022'!$DW$115</f>
        <v/>
      </c>
      <c r="AA37" s="44" t="str">
        <f>'[8]2022'!$DT$115</f>
        <v/>
      </c>
      <c r="AB37" s="46" t="str">
        <f>'[8]2022'!$DW$126</f>
        <v/>
      </c>
      <c r="AC37" s="44" t="str">
        <f>'[8]2022'!$DT$115</f>
        <v/>
      </c>
      <c r="AD37" s="103" t="str">
        <f>'[8]2022'!$DW$137</f>
        <v/>
      </c>
      <c r="AE37" s="48" t="str">
        <f>'[8]2022'!$DT$115</f>
        <v/>
      </c>
      <c r="AF37" s="47" t="str">
        <f>'[8]2022'!$DV$138</f>
        <v/>
      </c>
      <c r="AG37" s="43" t="str">
        <f>'[8]2022'!$DU$138</f>
        <v/>
      </c>
      <c r="AH37" s="47" t="str">
        <f t="shared" si="3"/>
        <v/>
      </c>
      <c r="AI37" s="49" t="str">
        <f t="shared" si="4"/>
        <v>N/A</v>
      </c>
    </row>
    <row r="38" spans="2:35" x14ac:dyDescent="0.25">
      <c r="B38" s="668"/>
      <c r="C38" s="89" t="s">
        <v>514</v>
      </c>
      <c r="D38" s="100" t="str">
        <f>IF('[6]Unit Cost Report'!$AH38="","",'[6]Unit Cost Report'!$AH38)</f>
        <v/>
      </c>
      <c r="E38" s="272" t="str">
        <f>IF('[7]Unit Cost Report'!$AH38="","",'[7]Unit Cost Report'!$AH38)</f>
        <v/>
      </c>
      <c r="F38" s="273" t="str">
        <f t="shared" si="0"/>
        <v>N/A</v>
      </c>
      <c r="G38" s="78" t="str">
        <f>'[8]2022'!$DX$115</f>
        <v/>
      </c>
      <c r="H38" s="51" t="str">
        <f>'[8]2022'!$EA$16</f>
        <v/>
      </c>
      <c r="I38" s="52" t="str">
        <f>'[8]2022'!$DX$115</f>
        <v/>
      </c>
      <c r="J38" s="51" t="str">
        <f>'[8]2022'!$EA$27</f>
        <v/>
      </c>
      <c r="K38" s="52" t="str">
        <f>'[8]2022'!$DX$115</f>
        <v/>
      </c>
      <c r="L38" s="51" t="str">
        <f>'[8]2022'!$EA$38</f>
        <v/>
      </c>
      <c r="M38" s="52" t="str">
        <f>'[8]2022'!$DX$115</f>
        <v/>
      </c>
      <c r="N38" s="51" t="str">
        <f>'[8]2022'!$EA$49</f>
        <v/>
      </c>
      <c r="O38" s="52" t="str">
        <f>'[8]2022'!$DX$115</f>
        <v/>
      </c>
      <c r="P38" s="51" t="str">
        <f>'[8]2022'!$EA$60</f>
        <v/>
      </c>
      <c r="Q38" s="52" t="str">
        <f>'[8]2022'!$DX$115</f>
        <v/>
      </c>
      <c r="R38" s="43" t="str">
        <f>'[8]2022'!$EA$71</f>
        <v/>
      </c>
      <c r="S38" s="55" t="str">
        <f>'[8]2022'!$DX$115</f>
        <v/>
      </c>
      <c r="T38" s="54" t="str">
        <f>'[8]2022'!$EA$82</f>
        <v/>
      </c>
      <c r="U38" s="52" t="str">
        <f>'[8]2022'!$DX$115</f>
        <v/>
      </c>
      <c r="V38" s="51" t="str">
        <f>'[8]2022'!$EA$93</f>
        <v/>
      </c>
      <c r="W38" s="52" t="str">
        <f>'[8]2022'!$DX$115</f>
        <v/>
      </c>
      <c r="X38" s="53" t="str">
        <f>'[8]2022'!$EA$104</f>
        <v/>
      </c>
      <c r="Y38" s="52" t="str">
        <f>'[8]2022'!$DX$115</f>
        <v/>
      </c>
      <c r="Z38" s="51" t="str">
        <f>'[8]2022'!$EA$115</f>
        <v/>
      </c>
      <c r="AA38" s="52" t="str">
        <f>'[8]2022'!$DX$115</f>
        <v/>
      </c>
      <c r="AB38" s="53" t="str">
        <f>'[8]2022'!$EA$126</f>
        <v/>
      </c>
      <c r="AC38" s="52" t="str">
        <f>'[8]2022'!$DX$115</f>
        <v/>
      </c>
      <c r="AD38" s="101" t="str">
        <f>'[8]2022'!$EA$137</f>
        <v/>
      </c>
      <c r="AE38" s="78" t="str">
        <f>'[8]2022'!$DX$115</f>
        <v/>
      </c>
      <c r="AF38" s="54" t="str">
        <f>'[8]2022'!$DZ$138</f>
        <v/>
      </c>
      <c r="AG38" s="51" t="str">
        <f>'[8]2022'!$DY$138</f>
        <v/>
      </c>
      <c r="AH38" s="54" t="str">
        <f t="shared" si="3"/>
        <v/>
      </c>
      <c r="AI38" s="82" t="str">
        <f t="shared" si="4"/>
        <v>N/A</v>
      </c>
    </row>
    <row r="39" spans="2:35" x14ac:dyDescent="0.25">
      <c r="B39" s="669"/>
      <c r="C39" s="64" t="s">
        <v>515</v>
      </c>
      <c r="D39" s="106" t="str">
        <f>IF('[6]Unit Cost Report'!$AH39="","",'[6]Unit Cost Report'!$AH39)</f>
        <v/>
      </c>
      <c r="E39" s="277" t="str">
        <f>IF('[7]Unit Cost Report'!$AH39="","",'[7]Unit Cost Report'!$AH39)</f>
        <v/>
      </c>
      <c r="F39" s="278" t="str">
        <f t="shared" si="0"/>
        <v>N/A</v>
      </c>
      <c r="G39" s="66" t="str">
        <f>'[8]2022'!$EB$115</f>
        <v/>
      </c>
      <c r="H39" s="67" t="str">
        <f>'[8]2022'!$EE$16</f>
        <v/>
      </c>
      <c r="I39" s="68" t="str">
        <f>'[8]2022'!$EB$115</f>
        <v/>
      </c>
      <c r="J39" s="67" t="str">
        <f>'[8]2022'!$EE$27</f>
        <v/>
      </c>
      <c r="K39" s="68" t="str">
        <f>'[8]2022'!$EB$115</f>
        <v/>
      </c>
      <c r="L39" s="67" t="str">
        <f>'[8]2022'!$EE$38</f>
        <v/>
      </c>
      <c r="M39" s="68" t="str">
        <f>'[8]2022'!$EB$115</f>
        <v/>
      </c>
      <c r="N39" s="67" t="str">
        <f>'[8]2022'!$EE$49</f>
        <v/>
      </c>
      <c r="O39" s="68" t="str">
        <f>'[8]2022'!$EB$115</f>
        <v/>
      </c>
      <c r="P39" s="67" t="str">
        <f>'[8]2022'!$EE$60</f>
        <v/>
      </c>
      <c r="Q39" s="68" t="str">
        <f>'[8]2022'!$EB$115</f>
        <v/>
      </c>
      <c r="R39" s="67" t="str">
        <f>'[8]2022'!$EE$71</f>
        <v/>
      </c>
      <c r="S39" s="279" t="str">
        <f>'[8]2022'!$EB$115</f>
        <v/>
      </c>
      <c r="T39" s="84" t="str">
        <f>'[8]2022'!$EE$82</f>
        <v/>
      </c>
      <c r="U39" s="68" t="str">
        <f>'[8]2022'!$EB$115</f>
        <v/>
      </c>
      <c r="V39" s="67" t="str">
        <f>'[8]2022'!$EE$104</f>
        <v/>
      </c>
      <c r="W39" s="68" t="str">
        <f>'[8]2022'!$EB$115</f>
        <v/>
      </c>
      <c r="X39" s="69" t="str">
        <f>'[8]2022'!$EE$104</f>
        <v/>
      </c>
      <c r="Y39" s="68" t="str">
        <f>'[8]2022'!$EB$115</f>
        <v/>
      </c>
      <c r="Z39" s="67" t="str">
        <f>'[8]2022'!$EE$115</f>
        <v/>
      </c>
      <c r="AA39" s="68" t="str">
        <f>'[8]2022'!$EB$115</f>
        <v/>
      </c>
      <c r="AB39" s="69" t="str">
        <f>'[8]2022'!$EE$126</f>
        <v/>
      </c>
      <c r="AC39" s="68" t="str">
        <f>'[8]2022'!$EB$115</f>
        <v/>
      </c>
      <c r="AD39" s="107" t="str">
        <f>'[8]2022'!$EE$137</f>
        <v/>
      </c>
      <c r="AE39" s="66" t="str">
        <f>'[8]2022'!$EB$115</f>
        <v/>
      </c>
      <c r="AF39" s="84" t="str">
        <f>'[8]2022'!$ED$138</f>
        <v/>
      </c>
      <c r="AG39" s="67" t="str">
        <f>'[8]2022'!$EC$138</f>
        <v/>
      </c>
      <c r="AH39" s="84" t="str">
        <f t="shared" si="3"/>
        <v/>
      </c>
      <c r="AI39" s="88" t="str">
        <f t="shared" si="4"/>
        <v>N/A</v>
      </c>
    </row>
    <row r="40" spans="2:35" x14ac:dyDescent="0.25">
      <c r="B40" s="484"/>
      <c r="C40" s="89"/>
      <c r="D40" s="100"/>
      <c r="E40" s="272"/>
      <c r="F40" s="273"/>
      <c r="G40" s="78"/>
      <c r="H40" s="51"/>
      <c r="I40" s="52"/>
      <c r="J40" s="51"/>
      <c r="K40" s="52"/>
      <c r="L40" s="51"/>
      <c r="M40" s="52"/>
      <c r="N40" s="51"/>
      <c r="O40" s="52"/>
      <c r="P40" s="51"/>
      <c r="Q40" s="55"/>
      <c r="R40" s="51"/>
      <c r="S40" s="55"/>
      <c r="T40" s="51"/>
      <c r="U40" s="52"/>
      <c r="V40" s="51"/>
      <c r="W40" s="55"/>
      <c r="X40" s="51"/>
      <c r="Y40" s="55"/>
      <c r="Z40" s="51"/>
      <c r="AA40" s="52"/>
      <c r="AB40" s="53"/>
      <c r="AC40" s="52"/>
      <c r="AD40" s="101"/>
      <c r="AE40" s="78"/>
      <c r="AF40" s="54"/>
      <c r="AG40" s="51"/>
      <c r="AH40" s="51"/>
      <c r="AI40" s="82"/>
    </row>
    <row r="41" spans="2:35" x14ac:dyDescent="0.25">
      <c r="B41" s="461"/>
      <c r="C41" s="56"/>
      <c r="D41" s="104"/>
      <c r="E41" s="275"/>
      <c r="F41" s="276"/>
      <c r="G41" s="48"/>
      <c r="H41" s="43"/>
      <c r="I41" s="44"/>
      <c r="J41" s="43"/>
      <c r="K41" s="44"/>
      <c r="L41" s="43"/>
      <c r="M41" s="44"/>
      <c r="N41" s="43"/>
      <c r="O41" s="44"/>
      <c r="P41" s="43"/>
      <c r="Q41" s="45"/>
      <c r="R41" s="43"/>
      <c r="S41" s="45"/>
      <c r="T41" s="46"/>
      <c r="U41" s="44"/>
      <c r="V41" s="47"/>
      <c r="W41" s="45"/>
      <c r="X41" s="43"/>
      <c r="Y41" s="45"/>
      <c r="Z41" s="43"/>
      <c r="AA41" s="44"/>
      <c r="AB41" s="46"/>
      <c r="AC41" s="44"/>
      <c r="AD41" s="103"/>
      <c r="AE41" s="48"/>
      <c r="AF41" s="47"/>
      <c r="AG41" s="47"/>
      <c r="AH41" s="43"/>
      <c r="AI41" s="49"/>
    </row>
    <row r="42" spans="2:35" x14ac:dyDescent="0.25">
      <c r="B42" s="485"/>
      <c r="C42" s="39"/>
      <c r="D42" s="100"/>
      <c r="E42" s="272"/>
      <c r="F42" s="273"/>
      <c r="G42" s="78"/>
      <c r="H42" s="51"/>
      <c r="I42" s="52"/>
      <c r="J42" s="51"/>
      <c r="K42" s="52"/>
      <c r="L42" s="51"/>
      <c r="M42" s="52"/>
      <c r="N42" s="51"/>
      <c r="O42" s="52"/>
      <c r="P42" s="51"/>
      <c r="Q42" s="52"/>
      <c r="R42" s="51"/>
      <c r="S42" s="55"/>
      <c r="T42" s="53"/>
      <c r="U42" s="52"/>
      <c r="V42" s="53"/>
      <c r="W42" s="52"/>
      <c r="X42" s="54"/>
      <c r="Y42" s="55"/>
      <c r="Z42" s="51"/>
      <c r="AA42" s="52"/>
      <c r="AB42" s="53"/>
      <c r="AC42" s="52"/>
      <c r="AD42" s="101"/>
      <c r="AE42" s="78"/>
      <c r="AF42" s="54"/>
      <c r="AG42" s="54"/>
      <c r="AH42" s="51"/>
      <c r="AI42" s="82"/>
    </row>
    <row r="43" spans="2:35" x14ac:dyDescent="0.25">
      <c r="B43" s="485"/>
      <c r="C43" s="56"/>
      <c r="D43" s="104"/>
      <c r="E43" s="275"/>
      <c r="F43" s="276"/>
      <c r="G43" s="48"/>
      <c r="H43" s="43"/>
      <c r="I43" s="44"/>
      <c r="J43" s="43"/>
      <c r="K43" s="44"/>
      <c r="L43" s="43"/>
      <c r="M43" s="44"/>
      <c r="N43" s="43"/>
      <c r="O43" s="44"/>
      <c r="P43" s="43"/>
      <c r="Q43" s="44"/>
      <c r="R43" s="43"/>
      <c r="S43" s="45"/>
      <c r="T43" s="46"/>
      <c r="U43" s="44"/>
      <c r="V43" s="46"/>
      <c r="W43" s="44"/>
      <c r="X43" s="46"/>
      <c r="Y43" s="44"/>
      <c r="Z43" s="46"/>
      <c r="AA43" s="44"/>
      <c r="AB43" s="46"/>
      <c r="AC43" s="44"/>
      <c r="AD43" s="103"/>
      <c r="AE43" s="48"/>
      <c r="AF43" s="47"/>
      <c r="AG43" s="47"/>
      <c r="AH43" s="47"/>
      <c r="AI43" s="49"/>
    </row>
    <row r="44" spans="2:35" x14ac:dyDescent="0.25">
      <c r="B44" s="485"/>
      <c r="C44" s="83"/>
      <c r="D44" s="104"/>
      <c r="E44" s="275"/>
      <c r="F44" s="276"/>
      <c r="G44" s="48"/>
      <c r="H44" s="43"/>
      <c r="I44" s="44"/>
      <c r="J44" s="43"/>
      <c r="K44" s="44"/>
      <c r="L44" s="43"/>
      <c r="M44" s="44"/>
      <c r="N44" s="43"/>
      <c r="O44" s="44"/>
      <c r="P44" s="43"/>
      <c r="Q44" s="44"/>
      <c r="R44" s="43"/>
      <c r="S44" s="45"/>
      <c r="T44" s="46"/>
      <c r="U44" s="44"/>
      <c r="V44" s="46"/>
      <c r="W44" s="44"/>
      <c r="X44" s="46"/>
      <c r="Y44" s="44"/>
      <c r="Z44" s="46"/>
      <c r="AA44" s="44"/>
      <c r="AB44" s="46"/>
      <c r="AC44" s="44"/>
      <c r="AD44" s="103"/>
      <c r="AE44" s="48"/>
      <c r="AF44" s="47"/>
      <c r="AG44" s="43"/>
      <c r="AH44" s="47"/>
      <c r="AI44" s="49"/>
    </row>
    <row r="45" spans="2:35" x14ac:dyDescent="0.25">
      <c r="B45" s="485"/>
      <c r="C45" s="56"/>
      <c r="D45" s="104"/>
      <c r="E45" s="275"/>
      <c r="F45" s="276"/>
      <c r="G45" s="48"/>
      <c r="H45" s="43"/>
      <c r="I45" s="44"/>
      <c r="J45" s="43"/>
      <c r="K45" s="44"/>
      <c r="L45" s="43"/>
      <c r="M45" s="44"/>
      <c r="N45" s="43"/>
      <c r="O45" s="44"/>
      <c r="P45" s="43"/>
      <c r="Q45" s="44"/>
      <c r="R45" s="43"/>
      <c r="S45" s="45"/>
      <c r="T45" s="46"/>
      <c r="U45" s="44"/>
      <c r="V45" s="46"/>
      <c r="W45" s="44"/>
      <c r="X45" s="46"/>
      <c r="Y45" s="44"/>
      <c r="Z45" s="46"/>
      <c r="AA45" s="44"/>
      <c r="AB45" s="46"/>
      <c r="AC45" s="44"/>
      <c r="AD45" s="103"/>
      <c r="AE45" s="48"/>
      <c r="AF45" s="47"/>
      <c r="AG45" s="43"/>
      <c r="AH45" s="47"/>
      <c r="AI45" s="49"/>
    </row>
    <row r="46" spans="2:35" x14ac:dyDescent="0.25">
      <c r="B46" s="486"/>
      <c r="C46" s="56"/>
      <c r="D46" s="104"/>
      <c r="E46" s="275"/>
      <c r="F46" s="487"/>
      <c r="G46" s="48"/>
      <c r="H46" s="43"/>
      <c r="I46" s="44"/>
      <c r="J46" s="43"/>
      <c r="K46" s="44"/>
      <c r="L46" s="43"/>
      <c r="M46" s="44"/>
      <c r="N46" s="43"/>
      <c r="O46" s="44"/>
      <c r="P46" s="43"/>
      <c r="Q46" s="44"/>
      <c r="R46" s="43"/>
      <c r="S46" s="45"/>
      <c r="T46" s="46"/>
      <c r="U46" s="44"/>
      <c r="V46" s="43"/>
      <c r="W46" s="44"/>
      <c r="X46" s="46"/>
      <c r="Y46" s="44"/>
      <c r="Z46" s="46"/>
      <c r="AA46" s="44"/>
      <c r="AB46" s="46"/>
      <c r="AC46" s="44"/>
      <c r="AD46" s="103"/>
      <c r="AE46" s="48"/>
      <c r="AF46" s="47"/>
      <c r="AG46" s="43"/>
      <c r="AH46" s="47"/>
      <c r="AI46" s="49"/>
    </row>
    <row r="47" spans="2:35" x14ac:dyDescent="0.25">
      <c r="B47" s="488"/>
      <c r="C47" s="58"/>
      <c r="D47" s="95"/>
      <c r="E47" s="268"/>
      <c r="F47" s="269"/>
      <c r="G47" s="22"/>
      <c r="H47" s="23"/>
      <c r="I47" s="24"/>
      <c r="J47" s="23"/>
      <c r="K47" s="24"/>
      <c r="L47" s="23"/>
      <c r="M47" s="24"/>
      <c r="N47" s="23"/>
      <c r="O47" s="24"/>
      <c r="P47" s="23"/>
      <c r="Q47" s="24"/>
      <c r="R47" s="23"/>
      <c r="S47" s="25"/>
      <c r="T47" s="27"/>
      <c r="U47" s="24"/>
      <c r="V47" s="27"/>
      <c r="W47" s="24"/>
      <c r="X47" s="27"/>
      <c r="Y47" s="24"/>
      <c r="Z47" s="27"/>
      <c r="AA47" s="24"/>
      <c r="AB47" s="27"/>
      <c r="AC47" s="24"/>
      <c r="AD47" s="96"/>
      <c r="AE47" s="22"/>
      <c r="AF47" s="26"/>
      <c r="AG47" s="23"/>
      <c r="AH47" s="26"/>
      <c r="AI47" s="29"/>
    </row>
  </sheetData>
  <mergeCells count="22">
    <mergeCell ref="AH1:AI1"/>
    <mergeCell ref="AE2:AI2"/>
    <mergeCell ref="G3:H3"/>
    <mergeCell ref="I3:J3"/>
    <mergeCell ref="K3:L3"/>
    <mergeCell ref="M3:N3"/>
    <mergeCell ref="O3:P3"/>
    <mergeCell ref="Q3:R3"/>
    <mergeCell ref="S3:T3"/>
    <mergeCell ref="AC3:AD3"/>
    <mergeCell ref="AA3:AB3"/>
    <mergeCell ref="Y3:Z3"/>
    <mergeCell ref="G2:AD2"/>
    <mergeCell ref="U3:V3"/>
    <mergeCell ref="W3:X3"/>
    <mergeCell ref="B32:B39"/>
    <mergeCell ref="B2:B4"/>
    <mergeCell ref="B6:B10"/>
    <mergeCell ref="E2:F2"/>
    <mergeCell ref="B11:B13"/>
    <mergeCell ref="B14:B26"/>
    <mergeCell ref="B27:B31"/>
  </mergeCells>
  <pageMargins left="0.7" right="0.7" top="0.75" bottom="0.75" header="0.3" footer="0.3"/>
  <pageSetup orientation="portrait" r:id="rId1"/>
  <headerFooter>
    <oddFooter>&amp;L&amp;1#&amp;"Calibri"&amp;11&amp;K000000Classification: Public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X45"/>
  <sheetViews>
    <sheetView workbookViewId="0">
      <selection activeCell="M12" sqref="M12"/>
    </sheetView>
  </sheetViews>
  <sheetFormatPr defaultRowHeight="15" x14ac:dyDescent="0.25"/>
  <cols>
    <col min="1" max="1" width="1.7109375" customWidth="1"/>
    <col min="2" max="2" width="2.7109375" customWidth="1"/>
    <col min="3" max="3" width="27.7109375" customWidth="1"/>
    <col min="4" max="4" width="15.7109375" customWidth="1"/>
    <col min="5" max="5" width="4.85546875" customWidth="1"/>
    <col min="6" max="7" width="6.28515625" customWidth="1"/>
    <col min="8" max="8" width="5.7109375" customWidth="1"/>
    <col min="9" max="9" width="5.85546875" customWidth="1"/>
    <col min="10" max="10" width="6.5703125" customWidth="1"/>
    <col min="11" max="14" width="6.42578125" customWidth="1"/>
    <col min="15" max="15" width="6.5703125" customWidth="1"/>
    <col min="16" max="16" width="6.42578125" customWidth="1"/>
    <col min="17" max="19" width="5.85546875" customWidth="1"/>
    <col min="20" max="20" width="7.28515625" customWidth="1"/>
    <col min="21" max="21" width="9.85546875" style="12" customWidth="1"/>
    <col min="22" max="22" width="8.85546875" style="12" customWidth="1"/>
    <col min="23" max="23" width="6.42578125" style="482" customWidth="1"/>
    <col min="24" max="24" width="6.85546875" style="483" customWidth="1"/>
  </cols>
  <sheetData>
    <row r="1" spans="2:24" x14ac:dyDescent="0.25">
      <c r="B1" s="671" t="s">
        <v>516</v>
      </c>
      <c r="C1" s="672"/>
      <c r="D1" s="672"/>
      <c r="E1" s="673"/>
      <c r="F1" s="546">
        <v>2020</v>
      </c>
      <c r="G1" s="674">
        <v>2021</v>
      </c>
      <c r="H1" s="675"/>
      <c r="I1" s="674" t="s">
        <v>1066</v>
      </c>
      <c r="J1" s="676"/>
      <c r="K1" s="676"/>
      <c r="L1" s="676"/>
      <c r="M1" s="676"/>
      <c r="N1" s="676"/>
      <c r="O1" s="676"/>
      <c r="P1" s="676"/>
      <c r="Q1" s="676"/>
      <c r="R1" s="676"/>
      <c r="S1" s="676"/>
      <c r="T1" s="676"/>
      <c r="U1" s="674" t="s">
        <v>1059</v>
      </c>
      <c r="V1" s="676"/>
      <c r="W1" s="676"/>
      <c r="X1" s="675"/>
    </row>
    <row r="2" spans="2:24" ht="15.75" thickBot="1" x14ac:dyDescent="0.3">
      <c r="B2" s="452" t="s">
        <v>517</v>
      </c>
      <c r="C2" s="117" t="s">
        <v>518</v>
      </c>
      <c r="D2" s="118"/>
      <c r="E2" s="284" t="s">
        <v>416</v>
      </c>
      <c r="F2" s="119" t="s">
        <v>519</v>
      </c>
      <c r="G2" s="120" t="s">
        <v>519</v>
      </c>
      <c r="H2" s="121" t="s">
        <v>447</v>
      </c>
      <c r="I2" s="122" t="s">
        <v>432</v>
      </c>
      <c r="J2" s="123" t="s">
        <v>433</v>
      </c>
      <c r="K2" s="123" t="s">
        <v>434</v>
      </c>
      <c r="L2" s="123" t="s">
        <v>435</v>
      </c>
      <c r="M2" s="123" t="s">
        <v>436</v>
      </c>
      <c r="N2" s="123" t="s">
        <v>437</v>
      </c>
      <c r="O2" s="123" t="s">
        <v>438</v>
      </c>
      <c r="P2" s="123" t="s">
        <v>439</v>
      </c>
      <c r="Q2" s="123" t="s">
        <v>520</v>
      </c>
      <c r="R2" s="123" t="s">
        <v>441</v>
      </c>
      <c r="S2" s="123" t="s">
        <v>442</v>
      </c>
      <c r="T2" s="124" t="s">
        <v>443</v>
      </c>
      <c r="U2" s="125" t="s">
        <v>445</v>
      </c>
      <c r="V2" s="126" t="s">
        <v>521</v>
      </c>
      <c r="W2" s="123" t="s">
        <v>519</v>
      </c>
      <c r="X2" s="127" t="s">
        <v>447</v>
      </c>
    </row>
    <row r="3" spans="2:24" x14ac:dyDescent="0.25">
      <c r="B3" s="453">
        <v>1</v>
      </c>
      <c r="C3" s="128" t="s">
        <v>522</v>
      </c>
      <c r="D3" s="129"/>
      <c r="E3" s="457" t="s">
        <v>523</v>
      </c>
      <c r="F3" s="568">
        <f>[9]BridgeConst!$W$3</f>
        <v>171.14799653951391</v>
      </c>
      <c r="G3" s="568">
        <f>[10]BridgeConst!$W$3</f>
        <v>206.00722315168898</v>
      </c>
      <c r="H3" s="569">
        <f>IF(OR(F3="",G3=""),"N/A",(G3-F3)/F3*100)</f>
        <v>20.367884706220863</v>
      </c>
      <c r="I3" s="130" t="str">
        <f>'[11]2022'!$I$14</f>
        <v/>
      </c>
      <c r="J3" s="51">
        <f>'[11]2022'!$I$25</f>
        <v>167.05952336582573</v>
      </c>
      <c r="K3" s="51">
        <f>'[11]2022'!$I$36</f>
        <v>122.420927734375</v>
      </c>
      <c r="L3" s="51" t="str">
        <f>'[11]2022'!$I$47</f>
        <v/>
      </c>
      <c r="M3" s="51">
        <f>'[11]2022'!$I$58</f>
        <v>276.25</v>
      </c>
      <c r="N3" s="51" t="str">
        <f>'[11]2022'!$I$69</f>
        <v/>
      </c>
      <c r="O3" s="51">
        <f>'[11]2022'!$I$80</f>
        <v>463.05603780864197</v>
      </c>
      <c r="P3" s="51" t="str">
        <f>'[11]2022'!$I$91</f>
        <v/>
      </c>
      <c r="Q3" s="51" t="str">
        <f>'[11]2022'!$I$102</f>
        <v/>
      </c>
      <c r="R3" s="51" t="str">
        <f>'[11]2022'!$I$113</f>
        <v/>
      </c>
      <c r="S3" s="51">
        <f>'[11]2022'!$I$124</f>
        <v>436.99871093749999</v>
      </c>
      <c r="T3" s="113" t="str">
        <f>'[11]2022'!$I$135</f>
        <v/>
      </c>
      <c r="U3" s="130">
        <f>'[11]2022'!$H$136</f>
        <v>1094016.7265332032</v>
      </c>
      <c r="V3" s="51">
        <f>'[11]2022'!$G$136</f>
        <v>3358</v>
      </c>
      <c r="W3" s="51">
        <f>IF(U3="","",U3/V3)</f>
        <v>325.79414131423562</v>
      </c>
      <c r="X3" s="82">
        <f>IF(OR(G3="",W3=""),"N/A",(W3-G3)/G3*100)</f>
        <v>58.14695054374095</v>
      </c>
    </row>
    <row r="4" spans="2:24" x14ac:dyDescent="0.25">
      <c r="B4" s="454">
        <v>2</v>
      </c>
      <c r="C4" s="91" t="s">
        <v>524</v>
      </c>
      <c r="D4" s="131"/>
      <c r="E4" s="457" t="s">
        <v>523</v>
      </c>
      <c r="F4" s="568">
        <f>[9]BridgeConst!$W$4</f>
        <v>116.23221830985915</v>
      </c>
      <c r="G4" s="568">
        <f>[10]BridgeConst!$W$4</f>
        <v>278.83076287878788</v>
      </c>
      <c r="H4" s="569">
        <f t="shared" ref="H4:H45" si="0">IF(OR(F4="",G4=""),"N/A",(G4-F4)/F4*100)</f>
        <v>139.89111361142855</v>
      </c>
      <c r="I4" s="130" t="str">
        <f>'[11]2022'!$L$14</f>
        <v/>
      </c>
      <c r="J4" s="51" t="str">
        <f>'[11]2022'!$L$25</f>
        <v/>
      </c>
      <c r="K4" s="51" t="str">
        <f>'[11]2022'!$L$36</f>
        <v/>
      </c>
      <c r="L4" s="51" t="str">
        <f>'[11]2022'!$L$47</f>
        <v/>
      </c>
      <c r="M4" s="43">
        <f>'[11]2022'!$L$58</f>
        <v>376.25</v>
      </c>
      <c r="N4" s="43" t="str">
        <f>'[11]2022'!$L$69</f>
        <v/>
      </c>
      <c r="O4" s="51" t="str">
        <f>'[11]2022'!$L$80</f>
        <v/>
      </c>
      <c r="P4" s="43" t="str">
        <f>'[11]2022'!$L$91</f>
        <v/>
      </c>
      <c r="Q4" s="43" t="str">
        <f>'[11]2022'!$L$102</f>
        <v/>
      </c>
      <c r="R4" s="43" t="str">
        <f>'[11]2022'!$L$113</f>
        <v/>
      </c>
      <c r="S4" s="43" t="str">
        <f>'[11]2022'!$L$124</f>
        <v/>
      </c>
      <c r="T4" s="285" t="str">
        <f>'[11]2022'!$L$135</f>
        <v/>
      </c>
      <c r="U4" s="132">
        <f>'[11]2022'!$K$136</f>
        <v>66220</v>
      </c>
      <c r="V4" s="43">
        <f>'[11]2022'!$J$136</f>
        <v>176</v>
      </c>
      <c r="W4" s="43">
        <f t="shared" ref="W4:W45" si="1">IF(U4="","",U4/V4)</f>
        <v>376.25</v>
      </c>
      <c r="X4" s="49">
        <f t="shared" ref="X4:X45" si="2">IF(OR(G4="",W4=""),"N/A",(W4-G4)/G4*100)</f>
        <v>34.938482438382096</v>
      </c>
    </row>
    <row r="5" spans="2:24" x14ac:dyDescent="0.25">
      <c r="B5" s="453">
        <v>3</v>
      </c>
      <c r="C5" s="133" t="s">
        <v>525</v>
      </c>
      <c r="D5" s="134"/>
      <c r="E5" s="39" t="s">
        <v>526</v>
      </c>
      <c r="F5" s="77">
        <f>[9]BridgeConst!$W$5</f>
        <v>2633.8447395833332</v>
      </c>
      <c r="G5" s="77">
        <f>[10]BridgeConst!$W$5</f>
        <v>2016.1790064102563</v>
      </c>
      <c r="H5" s="267">
        <f t="shared" si="0"/>
        <v>-23.451106433509437</v>
      </c>
      <c r="I5" s="130" t="str">
        <f>'[11]2022'!$O$14</f>
        <v/>
      </c>
      <c r="J5" s="51">
        <f>'[11]2022'!$O$25</f>
        <v>3844.6949023437501</v>
      </c>
      <c r="K5" s="51">
        <f>'[11]2022'!$O$36</f>
        <v>5520.7586523437494</v>
      </c>
      <c r="L5" s="51" t="str">
        <f>'[11]2022'!$O$47</f>
        <v/>
      </c>
      <c r="M5" s="51">
        <f>'[11]2022'!$O$58</f>
        <v>6070.3125</v>
      </c>
      <c r="N5" s="51" t="str">
        <f>'[11]2022'!$O$69</f>
        <v/>
      </c>
      <c r="O5" s="286">
        <f>'[11]2022'!$O$80</f>
        <v>6481.8795072115381</v>
      </c>
      <c r="P5" s="286" t="str">
        <f>'[11]2022'!$O$91</f>
        <v/>
      </c>
      <c r="Q5" s="51" t="str">
        <f>'[11]2022'!$O$102</f>
        <v/>
      </c>
      <c r="R5" s="51" t="str">
        <f>'[11]2022'!$O$113</f>
        <v/>
      </c>
      <c r="S5" s="43">
        <f>'[11]2022'!$O$124</f>
        <v>5189.8820312500002</v>
      </c>
      <c r="T5" s="285" t="str">
        <f>'[11]2022'!$O$135</f>
        <v/>
      </c>
      <c r="U5" s="132">
        <f>'[11]2022'!$N$136</f>
        <v>921450.54722656251</v>
      </c>
      <c r="V5" s="43">
        <f>'[11]2022'!$M$136</f>
        <v>166</v>
      </c>
      <c r="W5" s="43">
        <f t="shared" si="1"/>
        <v>5550.9069110033888</v>
      </c>
      <c r="X5" s="49">
        <f t="shared" si="2"/>
        <v>175.31815842515914</v>
      </c>
    </row>
    <row r="6" spans="2:24" x14ac:dyDescent="0.25">
      <c r="B6" s="455">
        <v>4</v>
      </c>
      <c r="C6" s="91" t="s">
        <v>527</v>
      </c>
      <c r="D6" s="135"/>
      <c r="E6" s="454" t="s">
        <v>523</v>
      </c>
      <c r="F6" s="568">
        <f>[9]BridgeConst!$W$6</f>
        <v>65.143979073943939</v>
      </c>
      <c r="G6" s="568">
        <f>[10]BridgeConst!$W$6</f>
        <v>71.344538283550705</v>
      </c>
      <c r="H6" s="569">
        <f t="shared" si="0"/>
        <v>9.5182383663862566</v>
      </c>
      <c r="I6" s="130" t="str">
        <f>'[11]2022'!$R$14</f>
        <v/>
      </c>
      <c r="J6" s="51">
        <f>'[11]2022'!$R$25</f>
        <v>16.55879981364679</v>
      </c>
      <c r="K6" s="51">
        <f>'[11]2022'!$R$36</f>
        <v>16.201396484374996</v>
      </c>
      <c r="L6" s="51" t="str">
        <f>'[11]2022'!$R$47</f>
        <v/>
      </c>
      <c r="M6" s="43">
        <f>'[11]2022'!$R$58</f>
        <v>7.03125</v>
      </c>
      <c r="N6" s="43" t="str">
        <f>'[11]2022'!$R$69</f>
        <v/>
      </c>
      <c r="O6" s="51">
        <f>'[11]2022'!$R$80</f>
        <v>160.58876901455025</v>
      </c>
      <c r="P6" s="51" t="str">
        <f>'[11]2022'!$R$91</f>
        <v/>
      </c>
      <c r="Q6" s="51" t="str">
        <f>'[11]2022'!$R$102</f>
        <v/>
      </c>
      <c r="R6" s="51" t="str">
        <f>'[11]2022'!$R$113</f>
        <v/>
      </c>
      <c r="S6" s="43">
        <f>'[11]2022'!$R$124</f>
        <v>12.417675781250001</v>
      </c>
      <c r="T6" s="285" t="str">
        <f>'[11]2022'!$R$135</f>
        <v/>
      </c>
      <c r="U6" s="132">
        <f>'[11]2022'!$Q$136</f>
        <v>212199.59688476563</v>
      </c>
      <c r="V6" s="43">
        <f>'[11]2022'!$P$136</f>
        <v>3534</v>
      </c>
      <c r="W6" s="43">
        <f t="shared" si="1"/>
        <v>60.045160408818795</v>
      </c>
      <c r="X6" s="49">
        <f t="shared" si="2"/>
        <v>-15.837761581445555</v>
      </c>
    </row>
    <row r="7" spans="2:24" x14ac:dyDescent="0.25">
      <c r="B7" s="455">
        <v>5</v>
      </c>
      <c r="C7" s="136" t="s">
        <v>528</v>
      </c>
      <c r="D7" s="135"/>
      <c r="E7" s="454" t="s">
        <v>523</v>
      </c>
      <c r="F7" s="570">
        <f>[9]BridgeConst!$W$7</f>
        <v>244.75</v>
      </c>
      <c r="G7" s="570">
        <f>[10]BridgeConst!$W$7</f>
        <v>250.01097355769235</v>
      </c>
      <c r="H7" s="571">
        <f t="shared" si="0"/>
        <v>2.1495295434902362</v>
      </c>
      <c r="I7" s="132" t="str">
        <f>'[11]2022'!$U$14</f>
        <v/>
      </c>
      <c r="J7" s="43" t="str">
        <f>'[11]2022'!$U$25</f>
        <v/>
      </c>
      <c r="K7" s="43" t="str">
        <f>'[11]2022'!$U$36</f>
        <v/>
      </c>
      <c r="L7" s="43" t="str">
        <f>'[11]2022'!$U$47</f>
        <v/>
      </c>
      <c r="M7" s="43" t="str">
        <f>'[11]2022'!$U$58</f>
        <v/>
      </c>
      <c r="N7" s="43" t="str">
        <f>'[11]2022'!$U$69</f>
        <v/>
      </c>
      <c r="O7" s="43">
        <f>'[11]2022'!$U$80</f>
        <v>800.82627952755911</v>
      </c>
      <c r="P7" s="43" t="str">
        <f>'[11]2022'!$U$91</f>
        <v/>
      </c>
      <c r="Q7" s="43" t="str">
        <f>'[11]2022'!$U$102</f>
        <v/>
      </c>
      <c r="R7" s="43" t="str">
        <f>'[11]2022'!$U$113</f>
        <v/>
      </c>
      <c r="S7" s="43" t="str">
        <f>'[11]2022'!$U$124</f>
        <v/>
      </c>
      <c r="T7" s="285" t="str">
        <f>'[11]2022'!$U$135</f>
        <v/>
      </c>
      <c r="U7" s="132">
        <f>'[11]2022'!$T$136</f>
        <v>50852.46875</v>
      </c>
      <c r="V7" s="43">
        <f>'[11]2022'!$S$136</f>
        <v>63.5</v>
      </c>
      <c r="W7" s="43">
        <f t="shared" si="1"/>
        <v>800.82627952755911</v>
      </c>
      <c r="X7" s="49">
        <f t="shared" si="2"/>
        <v>220.31645176677057</v>
      </c>
    </row>
    <row r="8" spans="2:24" x14ac:dyDescent="0.25">
      <c r="B8" s="454">
        <v>6</v>
      </c>
      <c r="C8" s="91" t="s">
        <v>529</v>
      </c>
      <c r="D8" s="137"/>
      <c r="E8" s="454" t="s">
        <v>523</v>
      </c>
      <c r="F8" s="570">
        <f>[9]BridgeConst!$W$8</f>
        <v>292.375</v>
      </c>
      <c r="G8" s="570" t="str">
        <f>[10]BridgeConst!$W$8</f>
        <v/>
      </c>
      <c r="H8" s="572" t="str">
        <f t="shared" si="0"/>
        <v>N/A</v>
      </c>
      <c r="I8" s="132" t="str">
        <f>'[11]2022'!$X$14</f>
        <v/>
      </c>
      <c r="J8" s="51" t="str">
        <f>'[11]2022'!$X$25</f>
        <v/>
      </c>
      <c r="K8" s="51" t="str">
        <f>'[11]2022'!$X$36</f>
        <v/>
      </c>
      <c r="L8" s="51" t="str">
        <f>'[11]2022'!$X$47</f>
        <v/>
      </c>
      <c r="M8" s="51" t="str">
        <f>'[11]2022'!$X$58</f>
        <v/>
      </c>
      <c r="N8" s="51" t="str">
        <f>'[11]2022'!$X$69</f>
        <v/>
      </c>
      <c r="O8" s="51">
        <f>'[11]2022'!$X$80</f>
        <v>1014.497139084507</v>
      </c>
      <c r="P8" s="51" t="str">
        <f>'[11]2022'!$X$91</f>
        <v/>
      </c>
      <c r="Q8" s="51" t="str">
        <f>'[11]2022'!$X$102</f>
        <v/>
      </c>
      <c r="R8" s="51" t="str">
        <f>'[11]2022'!$X$113</f>
        <v/>
      </c>
      <c r="S8" s="43" t="str">
        <f>'[11]2022'!$X$124</f>
        <v/>
      </c>
      <c r="T8" s="285" t="str">
        <f>'[11]2022'!$X$135</f>
        <v/>
      </c>
      <c r="U8" s="132">
        <f>'[11]2022'!$W$136</f>
        <v>144058.59375</v>
      </c>
      <c r="V8" s="43">
        <f>'[11]2022'!$V$136</f>
        <v>142</v>
      </c>
      <c r="W8" s="43">
        <f t="shared" si="1"/>
        <v>1014.497139084507</v>
      </c>
      <c r="X8" s="49" t="str">
        <f t="shared" si="2"/>
        <v>N/A</v>
      </c>
    </row>
    <row r="9" spans="2:24" x14ac:dyDescent="0.25">
      <c r="B9" s="453">
        <v>7</v>
      </c>
      <c r="C9" s="133" t="s">
        <v>530</v>
      </c>
      <c r="D9" s="134"/>
      <c r="E9" s="39" t="s">
        <v>526</v>
      </c>
      <c r="F9" s="77" t="str">
        <f>[9]BridgeConst!$W$9</f>
        <v/>
      </c>
      <c r="G9" s="77">
        <f>[10]BridgeConst!$W$9</f>
        <v>2583.7075</v>
      </c>
      <c r="H9" s="267" t="str">
        <f t="shared" si="0"/>
        <v>N/A</v>
      </c>
      <c r="I9" s="130" t="str">
        <f>'[11]2022'!$AA$14</f>
        <v/>
      </c>
      <c r="J9" s="51" t="str">
        <f>'[11]2022'!$AA$25</f>
        <v/>
      </c>
      <c r="K9" s="51" t="str">
        <f>'[11]2022'!$AA$36</f>
        <v/>
      </c>
      <c r="L9" s="51" t="str">
        <f>'[11]2022'!$AA$47</f>
        <v/>
      </c>
      <c r="M9" s="43" t="str">
        <f>'[11]2022'!$AA$58</f>
        <v/>
      </c>
      <c r="N9" s="43" t="str">
        <f>'[11]2022'!$AA$69</f>
        <v/>
      </c>
      <c r="O9" s="51" t="str">
        <f>'[11]2022'!$AA$80</f>
        <v/>
      </c>
      <c r="P9" s="51" t="str">
        <f>'[11]2022'!$AA$91</f>
        <v/>
      </c>
      <c r="Q9" s="51" t="str">
        <f>'[11]2022'!$AA$102</f>
        <v/>
      </c>
      <c r="R9" s="51" t="str">
        <f>'[11]2022'!$AA$113</f>
        <v/>
      </c>
      <c r="S9" s="43" t="str">
        <f>'[11]2022'!$AA$124</f>
        <v/>
      </c>
      <c r="T9" s="285" t="str">
        <f>'[11]2022'!$AA$135</f>
        <v/>
      </c>
      <c r="U9" s="132" t="str">
        <f>'[11]2022'!$Z$136</f>
        <v/>
      </c>
      <c r="V9" s="43" t="str">
        <f>'[11]2022'!$Y$136</f>
        <v/>
      </c>
      <c r="W9" s="43" t="str">
        <f t="shared" si="1"/>
        <v/>
      </c>
      <c r="X9" s="49" t="str">
        <f t="shared" si="2"/>
        <v>N/A</v>
      </c>
    </row>
    <row r="10" spans="2:24" x14ac:dyDescent="0.25">
      <c r="B10" s="455">
        <v>8</v>
      </c>
      <c r="C10" s="91" t="s">
        <v>531</v>
      </c>
      <c r="D10" s="135"/>
      <c r="E10" s="454" t="s">
        <v>523</v>
      </c>
      <c r="F10" s="568" t="str">
        <f>[9]BridgeConst!$W$10</f>
        <v/>
      </c>
      <c r="G10" s="568">
        <f>[10]BridgeConst!$W$10</f>
        <v>219.51666666666668</v>
      </c>
      <c r="H10" s="569" t="str">
        <f t="shared" si="0"/>
        <v>N/A</v>
      </c>
      <c r="I10" s="130" t="str">
        <f>'[11]2022'!$AD$14</f>
        <v/>
      </c>
      <c r="J10" s="51" t="str">
        <f>'[11]2022'!$AD$25</f>
        <v/>
      </c>
      <c r="K10" s="51" t="str">
        <f>'[11]2022'!$AD$36</f>
        <v/>
      </c>
      <c r="L10" s="51" t="str">
        <f>'[11]2022'!$AD$47</f>
        <v/>
      </c>
      <c r="M10" s="43" t="str">
        <f>'[11]2022'!$AD$58</f>
        <v/>
      </c>
      <c r="N10" s="43" t="str">
        <f>'[11]2022'!$AD$69</f>
        <v/>
      </c>
      <c r="O10" s="51" t="str">
        <f>'[11]2022'!$AD$80</f>
        <v/>
      </c>
      <c r="P10" s="43" t="str">
        <f>'[11]2022'!$AD$91</f>
        <v/>
      </c>
      <c r="Q10" s="43" t="str">
        <f>'[11]2022'!$AD$102</f>
        <v/>
      </c>
      <c r="R10" s="43" t="str">
        <f>'[11]2022'!$AD$113</f>
        <v/>
      </c>
      <c r="S10" s="43" t="str">
        <f>'[11]2022'!$AD$124</f>
        <v/>
      </c>
      <c r="T10" s="285" t="str">
        <f>'[11]2022'!$AD$135</f>
        <v/>
      </c>
      <c r="U10" s="132" t="str">
        <f>'[11]2022'!$AC$136</f>
        <v/>
      </c>
      <c r="V10" s="43" t="str">
        <f>'[11]2022'!$AB$136</f>
        <v/>
      </c>
      <c r="W10" s="43" t="str">
        <f t="shared" si="1"/>
        <v/>
      </c>
      <c r="X10" s="49" t="str">
        <f t="shared" si="2"/>
        <v>N/A</v>
      </c>
    </row>
    <row r="11" spans="2:24" x14ac:dyDescent="0.25">
      <c r="B11" s="455">
        <v>9</v>
      </c>
      <c r="C11" s="90" t="s">
        <v>532</v>
      </c>
      <c r="D11" s="135"/>
      <c r="E11" s="39" t="s">
        <v>526</v>
      </c>
      <c r="F11" s="77">
        <f>[9]BridgeConst!$W$11</f>
        <v>4375.4669833333328</v>
      </c>
      <c r="G11" s="77">
        <f>[10]BridgeConst!$W$11</f>
        <v>1354.2129237288136</v>
      </c>
      <c r="H11" s="267">
        <f t="shared" si="0"/>
        <v>-69.04986533123963</v>
      </c>
      <c r="I11" s="130" t="str">
        <f>'[11]2022'!$AG$14</f>
        <v/>
      </c>
      <c r="J11" s="51">
        <f>'[11]2022'!$AG$25</f>
        <v>7361.0561627252255</v>
      </c>
      <c r="K11" s="51" t="str">
        <f>'[11]2022'!$AG$36</f>
        <v/>
      </c>
      <c r="L11" s="51" t="str">
        <f>'[11]2022'!$AG$47</f>
        <v/>
      </c>
      <c r="M11" s="51" t="str">
        <f>'[11]2022'!$AG$58</f>
        <v/>
      </c>
      <c r="N11" s="51" t="str">
        <f>'[11]2022'!$AG$69</f>
        <v/>
      </c>
      <c r="O11" s="51">
        <f>'[11]2022'!$AG$80</f>
        <v>15835.504807692309</v>
      </c>
      <c r="P11" s="51" t="str">
        <f>'[11]2022'!$AG$91</f>
        <v/>
      </c>
      <c r="Q11" s="51" t="str">
        <f>'[11]2022'!$AG$102</f>
        <v/>
      </c>
      <c r="R11" s="51" t="str">
        <f>'[11]2022'!$AG$113</f>
        <v/>
      </c>
      <c r="S11" s="43" t="str">
        <f>'[11]2022'!$AG$124</f>
        <v/>
      </c>
      <c r="T11" s="285" t="str">
        <f>'[11]2022'!$AG$135</f>
        <v/>
      </c>
      <c r="U11" s="132">
        <f>'[11]2022'!$AF$136</f>
        <v>1840016.0306250001</v>
      </c>
      <c r="V11" s="43">
        <f>'[11]2022'!$AE$136</f>
        <v>235</v>
      </c>
      <c r="W11" s="43">
        <f t="shared" si="1"/>
        <v>7829.8554494680857</v>
      </c>
      <c r="X11" s="49">
        <f t="shared" si="2"/>
        <v>478.18495985909266</v>
      </c>
    </row>
    <row r="12" spans="2:24" x14ac:dyDescent="0.25">
      <c r="B12" s="456">
        <v>10</v>
      </c>
      <c r="C12" s="138" t="s">
        <v>533</v>
      </c>
      <c r="D12" s="139"/>
      <c r="E12" s="456" t="s">
        <v>523</v>
      </c>
      <c r="F12" s="573">
        <f>[9]BridgeConst!$W$12</f>
        <v>510.87579586330935</v>
      </c>
      <c r="G12" s="573">
        <f>[10]BridgeConst!$W$12</f>
        <v>579.50045165394397</v>
      </c>
      <c r="H12" s="574">
        <f t="shared" si="0"/>
        <v>13.432747518341214</v>
      </c>
      <c r="I12" s="140" t="str">
        <f>'[11]2022'!$AJ$14</f>
        <v/>
      </c>
      <c r="J12" s="67">
        <f>'[11]2022'!$AJ$25</f>
        <v>628.75584491081963</v>
      </c>
      <c r="K12" s="67" t="str">
        <f>'[11]2022'!$AJ$36</f>
        <v/>
      </c>
      <c r="L12" s="67" t="str">
        <f>'[11]2022'!$AJ$47</f>
        <v/>
      </c>
      <c r="M12" s="67" t="str">
        <f>'[11]2022'!$AJ$58</f>
        <v/>
      </c>
      <c r="N12" s="67" t="str">
        <f>'[11]2022'!$AJ$69</f>
        <v/>
      </c>
      <c r="O12" s="67">
        <f>'[11]2022'!$AJ$80</f>
        <v>1903.6250626566416</v>
      </c>
      <c r="P12" s="67" t="str">
        <f>'[11]2022'!$AJ$91</f>
        <v/>
      </c>
      <c r="Q12" s="67" t="str">
        <f>'[11]2022'!$AJ$102</f>
        <v/>
      </c>
      <c r="R12" s="67" t="str">
        <f>'[11]2022'!$AJ$113</f>
        <v/>
      </c>
      <c r="S12" s="67" t="str">
        <f>'[11]2022'!$AJ$124</f>
        <v/>
      </c>
      <c r="T12" s="287" t="str">
        <f>'[11]2022'!$AJ$135</f>
        <v/>
      </c>
      <c r="U12" s="141">
        <f>'[11]2022'!$AI$136</f>
        <v>2892286.2259375001</v>
      </c>
      <c r="V12" s="109">
        <f>'[11]2022'!$AH$136</f>
        <v>3791</v>
      </c>
      <c r="W12" s="109">
        <f t="shared" si="1"/>
        <v>762.9349052855448</v>
      </c>
      <c r="X12" s="142">
        <f t="shared" si="2"/>
        <v>31.65389312606456</v>
      </c>
    </row>
    <row r="13" spans="2:24" x14ac:dyDescent="0.25">
      <c r="B13" s="453">
        <v>11</v>
      </c>
      <c r="C13" s="143" t="s">
        <v>534</v>
      </c>
      <c r="D13" s="144"/>
      <c r="E13" s="454" t="s">
        <v>535</v>
      </c>
      <c r="F13" s="575">
        <f>[9]BridgeConst!$W$13</f>
        <v>1.6744366696702664</v>
      </c>
      <c r="G13" s="575">
        <f>[10]BridgeConst!$W$13</f>
        <v>1.8844935613611034</v>
      </c>
      <c r="H13" s="572">
        <f t="shared" si="0"/>
        <v>12.544929019752166</v>
      </c>
      <c r="I13" s="288" t="str">
        <f>'[11]2022'!$AM$14</f>
        <v/>
      </c>
      <c r="J13" s="145">
        <f>'[11]2022'!$AM$25</f>
        <v>2.6072010623100992</v>
      </c>
      <c r="K13" s="145">
        <f>'[11]2022'!$AM$36</f>
        <v>2.7517675781249995</v>
      </c>
      <c r="L13" s="145" t="str">
        <f>'[11]2022'!$AM$47</f>
        <v/>
      </c>
      <c r="M13" s="145" t="str">
        <f>'[11]2022'!$AM$58</f>
        <v/>
      </c>
      <c r="N13" s="145" t="str">
        <f>'[11]2022'!$AM$69</f>
        <v/>
      </c>
      <c r="O13" s="145">
        <f>'[11]2022'!$AM$80</f>
        <v>3.0432402225975119</v>
      </c>
      <c r="P13" s="145" t="str">
        <f>'[11]2022'!$AM$91</f>
        <v/>
      </c>
      <c r="Q13" s="145" t="str">
        <f>'[11]2022'!$AM$102</f>
        <v/>
      </c>
      <c r="R13" s="145" t="str">
        <f>'[11]2022'!$AM$113</f>
        <v/>
      </c>
      <c r="S13" s="145">
        <f>'[11]2022'!$AM$124</f>
        <v>3.5184570312500001</v>
      </c>
      <c r="T13" s="289" t="str">
        <f>'[11]2022'!$AM$135</f>
        <v/>
      </c>
      <c r="U13" s="146">
        <f>'[11]2022'!$AL$136</f>
        <v>3317617.9129492189</v>
      </c>
      <c r="V13" s="33">
        <f>'[11]2022'!$AK$136</f>
        <v>1249384</v>
      </c>
      <c r="W13" s="147">
        <f t="shared" si="1"/>
        <v>2.6554029129148597</v>
      </c>
      <c r="X13" s="38">
        <f t="shared" si="2"/>
        <v>40.908038496929422</v>
      </c>
    </row>
    <row r="14" spans="2:24" x14ac:dyDescent="0.25">
      <c r="B14" s="454">
        <v>12</v>
      </c>
      <c r="C14" s="136" t="s">
        <v>536</v>
      </c>
      <c r="D14" s="135"/>
      <c r="E14" s="457" t="s">
        <v>535</v>
      </c>
      <c r="F14" s="576" t="str">
        <f>[9]BridgeConst!$W$14</f>
        <v/>
      </c>
      <c r="G14" s="576" t="str">
        <f>[10]BridgeConst!$W$14</f>
        <v/>
      </c>
      <c r="H14" s="569" t="str">
        <f t="shared" si="0"/>
        <v>N/A</v>
      </c>
      <c r="I14" s="290" t="str">
        <f>'[11]2022'!$AP$14</f>
        <v/>
      </c>
      <c r="J14" s="148" t="str">
        <f>'[11]2022'!$AP$25</f>
        <v/>
      </c>
      <c r="K14" s="148" t="str">
        <f>'[11]2022'!$AP$36</f>
        <v/>
      </c>
      <c r="L14" s="148" t="str">
        <f>'[11]2022'!$AP$47</f>
        <v/>
      </c>
      <c r="M14" s="145" t="str">
        <f>'[11]2022'!$AP$58</f>
        <v/>
      </c>
      <c r="N14" s="145" t="str">
        <f>'[11]2022'!$AP$69</f>
        <v/>
      </c>
      <c r="O14" s="148" t="str">
        <f>'[11]2022'!$AP$80</f>
        <v/>
      </c>
      <c r="P14" s="145" t="str">
        <f>'[11]2022'!$AP$91</f>
        <v/>
      </c>
      <c r="Q14" s="145" t="str">
        <f>'[11]2022'!$AP$102</f>
        <v/>
      </c>
      <c r="R14" s="145" t="str">
        <f>'[11]2022'!$AP$113</f>
        <v/>
      </c>
      <c r="S14" s="145" t="str">
        <f>'[11]2022'!$AP$124</f>
        <v/>
      </c>
      <c r="T14" s="289" t="str">
        <f>'[11]2022'!$AP$135</f>
        <v/>
      </c>
      <c r="U14" s="132" t="str">
        <f>'[11]2022'!$AO$136</f>
        <v/>
      </c>
      <c r="V14" s="43" t="str">
        <f>'[11]2022'!$AN$136</f>
        <v/>
      </c>
      <c r="W14" s="145" t="str">
        <f t="shared" si="1"/>
        <v/>
      </c>
      <c r="X14" s="49" t="str">
        <f t="shared" si="2"/>
        <v>N/A</v>
      </c>
    </row>
    <row r="15" spans="2:24" x14ac:dyDescent="0.25">
      <c r="B15" s="454">
        <v>13</v>
      </c>
      <c r="C15" s="136" t="s">
        <v>537</v>
      </c>
      <c r="D15" s="135"/>
      <c r="E15" s="457" t="s">
        <v>535</v>
      </c>
      <c r="F15" s="576">
        <f>[9]BridgeConst!$W$15</f>
        <v>6.8329686545934614</v>
      </c>
      <c r="G15" s="576">
        <f>[10]BridgeConst!$W$15</f>
        <v>7.5527689331944661</v>
      </c>
      <c r="H15" s="569">
        <f t="shared" si="0"/>
        <v>10.534224800184312</v>
      </c>
      <c r="I15" s="288" t="str">
        <f>'[11]2022'!$AS$14</f>
        <v/>
      </c>
      <c r="J15" s="145">
        <f>'[11]2022'!$AS$25</f>
        <v>10.288194760060019</v>
      </c>
      <c r="K15" s="145">
        <f>'[11]2022'!$AS$36</f>
        <v>10.891308593750001</v>
      </c>
      <c r="L15" s="145" t="str">
        <f>'[11]2022'!$AS$47</f>
        <v/>
      </c>
      <c r="M15" s="145" t="str">
        <f>'[11]2022'!$AS$58</f>
        <v/>
      </c>
      <c r="N15" s="145" t="str">
        <f>'[11]2022'!$AS$69</f>
        <v/>
      </c>
      <c r="O15" s="145">
        <f>'[11]2022'!$AS$80</f>
        <v>15.448892165885766</v>
      </c>
      <c r="P15" s="145" t="str">
        <f>'[11]2022'!$AS$91</f>
        <v/>
      </c>
      <c r="Q15" s="145" t="str">
        <f>'[11]2022'!$AS$102</f>
        <v/>
      </c>
      <c r="R15" s="149" t="str">
        <f>'[11]2022'!$AS$113</f>
        <v/>
      </c>
      <c r="S15" s="149">
        <f>'[11]2022'!$AS$124</f>
        <v>15.47451171875</v>
      </c>
      <c r="T15" s="291" t="str">
        <f>'[11]2022'!$AS$135</f>
        <v/>
      </c>
      <c r="U15" s="132">
        <f>'[11]2022'!$AR$136</f>
        <v>3788635.6316992184</v>
      </c>
      <c r="V15" s="43">
        <f>'[11]2022'!$AQ$136</f>
        <v>361176</v>
      </c>
      <c r="W15" s="145">
        <f t="shared" si="1"/>
        <v>10.489721442452485</v>
      </c>
      <c r="X15" s="49">
        <f t="shared" si="2"/>
        <v>38.885772029250013</v>
      </c>
    </row>
    <row r="16" spans="2:24" x14ac:dyDescent="0.25">
      <c r="B16" s="454">
        <v>14</v>
      </c>
      <c r="C16" s="136" t="s">
        <v>538</v>
      </c>
      <c r="D16" s="137"/>
      <c r="E16" s="457" t="s">
        <v>535</v>
      </c>
      <c r="F16" s="576" t="str">
        <f>[9]BridgeConst!$W$16</f>
        <v/>
      </c>
      <c r="G16" s="576" t="str">
        <f>[10]BridgeConst!$W$16</f>
        <v/>
      </c>
      <c r="H16" s="569" t="str">
        <f t="shared" si="0"/>
        <v>N/A</v>
      </c>
      <c r="I16" s="288" t="str">
        <f>'[11]2022'!$AV$14</f>
        <v/>
      </c>
      <c r="J16" s="145" t="str">
        <f>'[11]2022'!$AV$25</f>
        <v/>
      </c>
      <c r="K16" s="145" t="str">
        <f>'[11]2022'!$AV$36</f>
        <v/>
      </c>
      <c r="L16" s="145" t="str">
        <f>'[11]2022'!$AV$47</f>
        <v/>
      </c>
      <c r="M16" s="145" t="str">
        <f>'[11]2022'!$AV$58</f>
        <v/>
      </c>
      <c r="N16" s="145" t="str">
        <f>'[11]2022'!$AV$69</f>
        <v/>
      </c>
      <c r="O16" s="145" t="str">
        <f>'[11]2022'!$AV$80</f>
        <v/>
      </c>
      <c r="P16" s="145" t="str">
        <f>'[11]2022'!$AV$91</f>
        <v/>
      </c>
      <c r="Q16" s="145" t="str">
        <f>'[11]2022'!$AV$102</f>
        <v/>
      </c>
      <c r="R16" s="145" t="str">
        <f>'[11]2022'!$AV$113</f>
        <v/>
      </c>
      <c r="S16" s="145" t="str">
        <f>'[11]2022'!$AV$124</f>
        <v/>
      </c>
      <c r="T16" s="291" t="str">
        <f>'[11]2022'!$AV$135</f>
        <v/>
      </c>
      <c r="U16" s="132" t="str">
        <f>'[11]2022'!$AU$136</f>
        <v/>
      </c>
      <c r="V16" s="43" t="str">
        <f>'[11]2022'!$AT$136</f>
        <v/>
      </c>
      <c r="W16" s="145" t="str">
        <f t="shared" si="1"/>
        <v/>
      </c>
      <c r="X16" s="49" t="str">
        <f t="shared" si="2"/>
        <v>N/A</v>
      </c>
    </row>
    <row r="17" spans="2:24" x14ac:dyDescent="0.25">
      <c r="B17" s="453">
        <v>15</v>
      </c>
      <c r="C17" s="91" t="s">
        <v>539</v>
      </c>
      <c r="D17" s="137"/>
      <c r="E17" s="457" t="s">
        <v>535</v>
      </c>
      <c r="F17" s="577">
        <f>[9]BridgeConst!$W$17</f>
        <v>4.9620521853451436</v>
      </c>
      <c r="G17" s="577">
        <f>[10]BridgeConst!$W$17</f>
        <v>4.2942280508416371</v>
      </c>
      <c r="H17" s="578">
        <f t="shared" si="0"/>
        <v>-13.458627792667096</v>
      </c>
      <c r="I17" s="292" t="str">
        <f>'[11]2022'!$AY$14</f>
        <v/>
      </c>
      <c r="J17" s="293">
        <f>'[11]2022'!$AY$25</f>
        <v>5.4496874999999996</v>
      </c>
      <c r="K17" s="293">
        <f>'[11]2022'!$AY$36</f>
        <v>6.3737597656249996</v>
      </c>
      <c r="L17" s="293" t="str">
        <f>'[11]2022'!$AY$47</f>
        <v/>
      </c>
      <c r="M17" s="293">
        <f>'[11]2022'!$AY$58</f>
        <v>13.8125</v>
      </c>
      <c r="N17" s="293" t="str">
        <f>'[11]2022'!$AY$69</f>
        <v/>
      </c>
      <c r="O17" s="293">
        <f>'[11]2022'!$AY$80</f>
        <v>8.0722029370571367</v>
      </c>
      <c r="P17" s="293" t="str">
        <f>'[11]2022'!$AY$91</f>
        <v/>
      </c>
      <c r="Q17" s="293" t="str">
        <f>'[11]2022'!$AY$102</f>
        <v/>
      </c>
      <c r="R17" s="293" t="str">
        <f>'[11]2022'!$AY$113</f>
        <v/>
      </c>
      <c r="S17" s="293">
        <f>'[11]2022'!$AY$124</f>
        <v>8.3506835937500004</v>
      </c>
      <c r="T17" s="291" t="str">
        <f>'[11]2022'!$AY$135</f>
        <v/>
      </c>
      <c r="U17" s="132">
        <f>'[11]2022'!$AX$136</f>
        <v>1445468.9118359375</v>
      </c>
      <c r="V17" s="43">
        <f>'[11]2022'!$AW$136</f>
        <v>185147</v>
      </c>
      <c r="W17" s="145">
        <f t="shared" si="1"/>
        <v>7.8071419565855109</v>
      </c>
      <c r="X17" s="49">
        <f t="shared" si="2"/>
        <v>81.80548084900542</v>
      </c>
    </row>
    <row r="18" spans="2:24" x14ac:dyDescent="0.25">
      <c r="B18" s="456">
        <v>16</v>
      </c>
      <c r="C18" s="150" t="s">
        <v>540</v>
      </c>
      <c r="D18" s="151"/>
      <c r="E18" s="64" t="s">
        <v>535</v>
      </c>
      <c r="F18" s="579">
        <f>[9]BridgeConst!$W$18</f>
        <v>1.2977373959037748</v>
      </c>
      <c r="G18" s="579">
        <f>[10]BridgeConst!$W$18</f>
        <v>1.7821473502837242</v>
      </c>
      <c r="H18" s="266">
        <f t="shared" si="0"/>
        <v>37.327270980165821</v>
      </c>
      <c r="I18" s="294" t="str">
        <f>'[11]2022'!$BB$14</f>
        <v/>
      </c>
      <c r="J18" s="152">
        <f>'[11]2022'!$BB$25</f>
        <v>1.5926740115176214</v>
      </c>
      <c r="K18" s="152">
        <f>'[11]2022'!$BB$36</f>
        <v>1.2506347656249996</v>
      </c>
      <c r="L18" s="152" t="str">
        <f>'[11]2022'!$BB$47</f>
        <v/>
      </c>
      <c r="M18" s="152">
        <f>'[11]2022'!$BB$58</f>
        <v>3.8125</v>
      </c>
      <c r="N18" s="152" t="str">
        <f>'[11]2022'!$BB$69</f>
        <v/>
      </c>
      <c r="O18" s="295">
        <f>'[11]2022'!$BB$80</f>
        <v>3.1417169084179157</v>
      </c>
      <c r="P18" s="295" t="str">
        <f>'[11]2022'!$BB$91</f>
        <v/>
      </c>
      <c r="Q18" s="152" t="str">
        <f>'[11]2022'!$BB$102</f>
        <v/>
      </c>
      <c r="R18" s="152" t="str">
        <f>'[11]2022'!$BB$113</f>
        <v/>
      </c>
      <c r="S18" s="152" t="str">
        <f>'[11]2022'!$BB$124</f>
        <v/>
      </c>
      <c r="T18" s="296" t="str">
        <f>'[11]2022'!$BB$135</f>
        <v/>
      </c>
      <c r="U18" s="140">
        <f>'[11]2022'!$BA$136</f>
        <v>3182624.2995703123</v>
      </c>
      <c r="V18" s="67">
        <f>'[11]2022'!$AZ$136</f>
        <v>1756179</v>
      </c>
      <c r="W18" s="152">
        <f t="shared" si="1"/>
        <v>1.8122436833433906</v>
      </c>
      <c r="X18" s="88">
        <f t="shared" si="2"/>
        <v>1.6887679380088843</v>
      </c>
    </row>
    <row r="19" spans="2:24" x14ac:dyDescent="0.25">
      <c r="B19" s="457">
        <v>17</v>
      </c>
      <c r="C19" s="143" t="s">
        <v>541</v>
      </c>
      <c r="D19" s="129"/>
      <c r="E19" s="457" t="s">
        <v>542</v>
      </c>
      <c r="F19" s="568">
        <f>[9]BridgeConst!$W$19</f>
        <v>513.24978864734305</v>
      </c>
      <c r="G19" s="568">
        <f>[10]BridgeConst!$W$19</f>
        <v>560.72798449612401</v>
      </c>
      <c r="H19" s="569">
        <f t="shared" si="0"/>
        <v>9.2505047053031539</v>
      </c>
      <c r="I19" s="130" t="str">
        <f>'[11]2022'!$BE$14</f>
        <v/>
      </c>
      <c r="J19" s="51" t="str">
        <f>'[11]2022'!$BE$25</f>
        <v/>
      </c>
      <c r="K19" s="51" t="str">
        <f>'[11]2022'!$BE$36</f>
        <v/>
      </c>
      <c r="L19" s="51" t="str">
        <f>'[11]2022'!$BE$47</f>
        <v/>
      </c>
      <c r="M19" s="51" t="str">
        <f>'[11]2022'!$BE$58</f>
        <v/>
      </c>
      <c r="N19" s="51" t="str">
        <f>'[11]2022'!$BE$69</f>
        <v/>
      </c>
      <c r="O19" s="51">
        <f>'[11]2022'!$BE$80</f>
        <v>1692.4925141550523</v>
      </c>
      <c r="P19" s="51" t="str">
        <f>'[11]2022'!$BE$91</f>
        <v/>
      </c>
      <c r="Q19" s="51" t="str">
        <f>'[11]2022'!$BE$102</f>
        <v/>
      </c>
      <c r="R19" s="51" t="str">
        <f>'[11]2022'!$BE$113</f>
        <v/>
      </c>
      <c r="S19" s="43" t="str">
        <f>'[11]2022'!$BE$124</f>
        <v/>
      </c>
      <c r="T19" s="285" t="str">
        <f>'[11]2022'!$BE$135</f>
        <v/>
      </c>
      <c r="U19" s="130">
        <f>'[11]2022'!$BD$136</f>
        <v>485745.3515625</v>
      </c>
      <c r="V19" s="51">
        <f>'[11]2022'!$BC$136</f>
        <v>287</v>
      </c>
      <c r="W19" s="51">
        <f t="shared" si="1"/>
        <v>1692.4925141550523</v>
      </c>
      <c r="X19" s="82">
        <f t="shared" si="2"/>
        <v>201.83842450380709</v>
      </c>
    </row>
    <row r="20" spans="2:24" x14ac:dyDescent="0.25">
      <c r="B20" s="454">
        <v>18</v>
      </c>
      <c r="C20" s="91" t="s">
        <v>262</v>
      </c>
      <c r="D20" s="129"/>
      <c r="E20" s="457" t="s">
        <v>542</v>
      </c>
      <c r="F20" s="568">
        <f>[9]BridgeConst!$W$20</f>
        <v>1329.2691783682901</v>
      </c>
      <c r="G20" s="568">
        <f>[10]BridgeConst!$W$20</f>
        <v>929.88437004325885</v>
      </c>
      <c r="H20" s="569">
        <f t="shared" si="0"/>
        <v>-30.045442625494839</v>
      </c>
      <c r="I20" s="130" t="str">
        <f>'[11]2022'!$BH$14</f>
        <v/>
      </c>
      <c r="J20" s="51">
        <f>'[11]2022'!$BH$25</f>
        <v>1448.7119957720588</v>
      </c>
      <c r="K20" s="51">
        <f>'[11]2022'!$BH$36</f>
        <v>1675.9864257812501</v>
      </c>
      <c r="L20" s="51" t="str">
        <f>'[11]2022'!$BH$47</f>
        <v/>
      </c>
      <c r="M20" s="43" t="str">
        <f>'[11]2022'!$BH$58</f>
        <v/>
      </c>
      <c r="N20" s="43" t="str">
        <f>'[11]2022'!$BH$69</f>
        <v/>
      </c>
      <c r="O20" s="51">
        <f>'[11]2022'!$BH$80</f>
        <v>2929.4635519801982</v>
      </c>
      <c r="P20" s="51" t="str">
        <f>'[11]2022'!$BH$91</f>
        <v/>
      </c>
      <c r="Q20" s="51" t="str">
        <f>'[11]2022'!$BH$102</f>
        <v/>
      </c>
      <c r="R20" s="51" t="str">
        <f>'[11]2022'!$BH$113</f>
        <v/>
      </c>
      <c r="S20" s="43">
        <f>'[11]2022'!$BH$124</f>
        <v>2759.5712890625</v>
      </c>
      <c r="T20" s="285" t="str">
        <f>'[11]2022'!$BH$135</f>
        <v/>
      </c>
      <c r="U20" s="132">
        <f>'[11]2022'!$BG$136</f>
        <v>4821843.4699218757</v>
      </c>
      <c r="V20" s="43">
        <f>'[11]2022'!$BF$136</f>
        <v>2739</v>
      </c>
      <c r="W20" s="43">
        <f t="shared" si="1"/>
        <v>1760.4393829579685</v>
      </c>
      <c r="X20" s="49">
        <f t="shared" si="2"/>
        <v>89.318095848419489</v>
      </c>
    </row>
    <row r="21" spans="2:24" x14ac:dyDescent="0.25">
      <c r="B21" s="454">
        <v>19</v>
      </c>
      <c r="C21" s="91" t="s">
        <v>266</v>
      </c>
      <c r="D21" s="135"/>
      <c r="E21" s="457" t="s">
        <v>542</v>
      </c>
      <c r="F21" s="570">
        <f>[9]BridgeConst!$W$21</f>
        <v>1905.0513504406429</v>
      </c>
      <c r="G21" s="570">
        <f>[10]BridgeConst!$W$21</f>
        <v>1599.2883199011389</v>
      </c>
      <c r="H21" s="580">
        <f t="shared" si="0"/>
        <v>-16.050120143416617</v>
      </c>
      <c r="I21" s="153" t="str">
        <f>'[11]2022'!$BK$14</f>
        <v/>
      </c>
      <c r="J21" s="60">
        <f>'[11]2022'!$BK$25</f>
        <v>2308.3557092311294</v>
      </c>
      <c r="K21" s="60">
        <f>'[11]2022'!$BK$36</f>
        <v>2178.7477539062502</v>
      </c>
      <c r="L21" s="60" t="str">
        <f>'[11]2022'!$BK$47</f>
        <v/>
      </c>
      <c r="M21" s="109">
        <f>'[11]2022'!$BK$58</f>
        <v>5250</v>
      </c>
      <c r="N21" s="109" t="str">
        <f>'[11]2022'!$BK$69</f>
        <v/>
      </c>
      <c r="O21" s="60">
        <f>'[11]2022'!$BK$80</f>
        <v>3841.4074876348927</v>
      </c>
      <c r="P21" s="43" t="str">
        <f>'[11]2022'!$BK$91</f>
        <v/>
      </c>
      <c r="Q21" s="43" t="str">
        <f>'[11]2022'!$BK$102</f>
        <v/>
      </c>
      <c r="R21" s="43" t="str">
        <f>'[11]2022'!$BK$113</f>
        <v/>
      </c>
      <c r="S21" s="43">
        <f>'[11]2022'!$BK$124</f>
        <v>4055.0849609375</v>
      </c>
      <c r="T21" s="285" t="str">
        <f>'[11]2022'!$BK$135</f>
        <v/>
      </c>
      <c r="U21" s="132">
        <f>'[11]2022'!$BJ$136</f>
        <v>9539581.2268359382</v>
      </c>
      <c r="V21" s="43">
        <f>'[11]2022'!$BI$136</f>
        <v>3244</v>
      </c>
      <c r="W21" s="43">
        <f t="shared" si="1"/>
        <v>2940.6847185067627</v>
      </c>
      <c r="X21" s="49">
        <f t="shared" si="2"/>
        <v>83.874582332255329</v>
      </c>
    </row>
    <row r="22" spans="2:24" x14ac:dyDescent="0.25">
      <c r="B22" s="453">
        <v>20</v>
      </c>
      <c r="C22" s="91" t="s">
        <v>543</v>
      </c>
      <c r="D22" s="131"/>
      <c r="E22" s="457" t="s">
        <v>542</v>
      </c>
      <c r="F22" s="568" t="str">
        <f>[9]BridgeConst!$W$22</f>
        <v/>
      </c>
      <c r="G22" s="568">
        <f>[10]BridgeConst!$W$22</f>
        <v>599.375</v>
      </c>
      <c r="H22" s="569" t="str">
        <f t="shared" si="0"/>
        <v>N/A</v>
      </c>
      <c r="I22" s="132" t="str">
        <f>'[11]2022'!$BN$14</f>
        <v/>
      </c>
      <c r="J22" s="43">
        <f>'[11]2022'!$BN$25</f>
        <v>707.42577808219175</v>
      </c>
      <c r="K22" s="43" t="str">
        <f>'[11]2022'!$BN$36</f>
        <v/>
      </c>
      <c r="L22" s="43" t="str">
        <f>'[11]2022'!$BN$47</f>
        <v/>
      </c>
      <c r="M22" s="43" t="str">
        <f>'[11]2022'!$BN$58</f>
        <v/>
      </c>
      <c r="N22" s="43" t="str">
        <f>'[11]2022'!$BN$69</f>
        <v/>
      </c>
      <c r="O22" s="43" t="str">
        <f>'[11]2022'!$BN$80</f>
        <v/>
      </c>
      <c r="P22" s="60" t="str">
        <f>'[11]2022'!$BN$91</f>
        <v/>
      </c>
      <c r="Q22" s="60" t="str">
        <f>'[11]2022'!$BN$102</f>
        <v/>
      </c>
      <c r="R22" s="60" t="str">
        <f>'[11]2022'!$BN$113</f>
        <v/>
      </c>
      <c r="S22" s="43" t="str">
        <f>'[11]2022'!$BN$124</f>
        <v/>
      </c>
      <c r="T22" s="285" t="str">
        <f>'[11]2022'!$BN$135</f>
        <v/>
      </c>
      <c r="U22" s="132">
        <f>'[11]2022'!$BM$136</f>
        <v>2582104.09</v>
      </c>
      <c r="V22" s="43">
        <f>'[11]2022'!$BL$136</f>
        <v>3650</v>
      </c>
      <c r="W22" s="43">
        <f t="shared" si="1"/>
        <v>707.42577808219175</v>
      </c>
      <c r="X22" s="49">
        <f t="shared" si="2"/>
        <v>18.027241390146695</v>
      </c>
    </row>
    <row r="23" spans="2:24" x14ac:dyDescent="0.25">
      <c r="B23" s="455">
        <v>21</v>
      </c>
      <c r="C23" s="136" t="s">
        <v>263</v>
      </c>
      <c r="D23" s="131"/>
      <c r="E23" s="457" t="s">
        <v>542</v>
      </c>
      <c r="F23" s="568" t="str">
        <f>[9]BridgeConst!$W$23</f>
        <v/>
      </c>
      <c r="G23" s="568" t="str">
        <f>[10]BridgeConst!$W$23</f>
        <v/>
      </c>
      <c r="H23" s="569" t="str">
        <f t="shared" si="0"/>
        <v>N/A</v>
      </c>
      <c r="I23" s="132" t="str">
        <f>'[11]2022'!$BQ$14</f>
        <v/>
      </c>
      <c r="J23" s="43">
        <f>'[11]2022'!$BQ$25</f>
        <v>836.4375</v>
      </c>
      <c r="K23" s="43" t="str">
        <f>'[11]2022'!$BQ$36</f>
        <v/>
      </c>
      <c r="L23" s="43" t="str">
        <f>'[11]2022'!$BQ$47</f>
        <v/>
      </c>
      <c r="M23" s="43" t="str">
        <f>'[11]2022'!$BQ$58</f>
        <v/>
      </c>
      <c r="N23" s="43" t="str">
        <f>'[11]2022'!$BQ$69</f>
        <v/>
      </c>
      <c r="O23" s="43" t="str">
        <f>'[11]2022'!$BQ$80</f>
        <v/>
      </c>
      <c r="P23" s="43" t="str">
        <f>'[11]2022'!$BQ$91</f>
        <v/>
      </c>
      <c r="Q23" s="43" t="str">
        <f>'[11]2022'!$BQ$102</f>
        <v/>
      </c>
      <c r="R23" s="43" t="str">
        <f>'[11]2022'!$BQ$113</f>
        <v/>
      </c>
      <c r="S23" s="43" t="str">
        <f>'[11]2022'!$BQ$124</f>
        <v/>
      </c>
      <c r="T23" s="285" t="str">
        <f>'[11]2022'!$BQ$135</f>
        <v/>
      </c>
      <c r="U23" s="132">
        <f>'[11]2022'!$BP$136</f>
        <v>93681</v>
      </c>
      <c r="V23" s="43">
        <f>'[11]2022'!$BO$136</f>
        <v>112</v>
      </c>
      <c r="W23" s="43">
        <f t="shared" si="1"/>
        <v>836.4375</v>
      </c>
      <c r="X23" s="49" t="str">
        <f t="shared" si="2"/>
        <v>N/A</v>
      </c>
    </row>
    <row r="24" spans="2:24" x14ac:dyDescent="0.25">
      <c r="B24" s="455">
        <v>22</v>
      </c>
      <c r="C24" s="138" t="s">
        <v>264</v>
      </c>
      <c r="D24" s="154"/>
      <c r="E24" s="460" t="s">
        <v>542</v>
      </c>
      <c r="F24" s="581" t="str">
        <f>[9]BridgeConst!$W$24</f>
        <v/>
      </c>
      <c r="G24" s="581">
        <f>[10]BridgeConst!$W$24</f>
        <v>462.8125</v>
      </c>
      <c r="H24" s="582" t="str">
        <f t="shared" si="0"/>
        <v>N/A</v>
      </c>
      <c r="I24" s="140" t="str">
        <f>'[11]2022'!$BT$14</f>
        <v/>
      </c>
      <c r="J24" s="67" t="str">
        <f>'[11]2022'!$BT$25</f>
        <v/>
      </c>
      <c r="K24" s="67" t="str">
        <f>'[11]2022'!$BT$36</f>
        <v/>
      </c>
      <c r="L24" s="67" t="str">
        <f>'[11]2022'!$BT$47</f>
        <v/>
      </c>
      <c r="M24" s="67" t="str">
        <f>'[11]2022'!$BT$58</f>
        <v/>
      </c>
      <c r="N24" s="67" t="str">
        <f>'[11]2022'!$BT$69</f>
        <v/>
      </c>
      <c r="O24" s="67" t="str">
        <f>'[11]2022'!$BT$80</f>
        <v/>
      </c>
      <c r="P24" s="67" t="str">
        <f>'[11]2022'!$BT$91</f>
        <v/>
      </c>
      <c r="Q24" s="67" t="str">
        <f>'[11]2022'!$BT$102</f>
        <v/>
      </c>
      <c r="R24" s="67" t="str">
        <f>'[11]2022'!$BT$113</f>
        <v/>
      </c>
      <c r="S24" s="67" t="str">
        <f>'[11]2022'!$BT$124</f>
        <v/>
      </c>
      <c r="T24" s="287" t="str">
        <f>'[11]2022'!$BT$135</f>
        <v/>
      </c>
      <c r="U24" s="141" t="str">
        <f>'[11]2022'!$BS$136</f>
        <v/>
      </c>
      <c r="V24" s="109" t="str">
        <f>'[11]2022'!$BR$136</f>
        <v/>
      </c>
      <c r="W24" s="109" t="str">
        <f t="shared" si="1"/>
        <v/>
      </c>
      <c r="X24" s="142" t="str">
        <f t="shared" si="2"/>
        <v>N/A</v>
      </c>
    </row>
    <row r="25" spans="2:24" x14ac:dyDescent="0.25">
      <c r="B25" s="458">
        <v>23</v>
      </c>
      <c r="C25" s="155" t="s">
        <v>544</v>
      </c>
      <c r="D25" s="156"/>
      <c r="E25" s="459" t="s">
        <v>545</v>
      </c>
      <c r="F25" s="583">
        <f>[9]BridgeConst!$W$25</f>
        <v>5602.5953851586264</v>
      </c>
      <c r="G25" s="583">
        <f>[10]BridgeConst!$W$25</f>
        <v>7494.1304074310292</v>
      </c>
      <c r="H25" s="584">
        <f t="shared" si="0"/>
        <v>33.761763829726348</v>
      </c>
      <c r="I25" s="157" t="str">
        <f>'[11]2022'!$BW$14</f>
        <v/>
      </c>
      <c r="J25" s="71">
        <f>'[11]2022'!$BW$25</f>
        <v>5335.4309533081432</v>
      </c>
      <c r="K25" s="71" t="str">
        <f>'[11]2022'!$BW$36</f>
        <v/>
      </c>
      <c r="L25" s="71" t="str">
        <f>'[11]2022'!$BW$47</f>
        <v/>
      </c>
      <c r="M25" s="71" t="str">
        <f>'[11]2022'!$BW$58</f>
        <v/>
      </c>
      <c r="N25" s="71" t="str">
        <f>'[11]2022'!$BW$69</f>
        <v/>
      </c>
      <c r="O25" s="71">
        <f>'[11]2022'!$BW$80</f>
        <v>13045.388192041522</v>
      </c>
      <c r="P25" s="71" t="str">
        <f>'[11]2022'!$BW$91</f>
        <v/>
      </c>
      <c r="Q25" s="71" t="str">
        <f>'[11]2022'!$BW$102</f>
        <v/>
      </c>
      <c r="R25" s="71" t="str">
        <f>'[11]2022'!$BW$113</f>
        <v/>
      </c>
      <c r="S25" s="71">
        <f>'[11]2022'!$BW$124</f>
        <v>9310.1059858842327</v>
      </c>
      <c r="T25" s="297" t="str">
        <f>'[11]2022'!$BW$135</f>
        <v/>
      </c>
      <c r="U25" s="157">
        <f>'[11]2022'!$BV$136</f>
        <v>16598612.613691406</v>
      </c>
      <c r="V25" s="71">
        <f>'[11]2022'!$BU$136</f>
        <v>2243</v>
      </c>
      <c r="W25" s="71">
        <f t="shared" si="1"/>
        <v>7400.1839561709348</v>
      </c>
      <c r="X25" s="73">
        <f t="shared" si="2"/>
        <v>-1.2536004333062973</v>
      </c>
    </row>
    <row r="26" spans="2:24" x14ac:dyDescent="0.25">
      <c r="B26" s="457">
        <v>24</v>
      </c>
      <c r="C26" s="128" t="s">
        <v>546</v>
      </c>
      <c r="D26" s="129" t="s">
        <v>547</v>
      </c>
      <c r="E26" s="459" t="s">
        <v>1020</v>
      </c>
      <c r="F26" s="568">
        <f>[9]BridgeConst!$W$26</f>
        <v>4751.5167233888487</v>
      </c>
      <c r="G26" s="568">
        <f>[10]BridgeConst!$W$26</f>
        <v>6708.6554295479255</v>
      </c>
      <c r="H26" s="569">
        <f t="shared" si="0"/>
        <v>41.189767817195388</v>
      </c>
      <c r="I26" s="130" t="str">
        <f>'[11]2022'!$BZ$14</f>
        <v/>
      </c>
      <c r="J26" s="51">
        <f>'[11]2022'!$BZ$25</f>
        <v>8348.1984317688239</v>
      </c>
      <c r="K26" s="51" t="str">
        <f>'[11]2022'!$BZ$36</f>
        <v/>
      </c>
      <c r="L26" s="51" t="str">
        <f>'[11]2022'!$BZ$47</f>
        <v/>
      </c>
      <c r="M26" s="51" t="str">
        <f>'[11]2022'!$BZ$58</f>
        <v/>
      </c>
      <c r="N26" s="51" t="str">
        <f>'[11]2022'!$BZ$69</f>
        <v/>
      </c>
      <c r="O26" s="51">
        <f>'[11]2022'!$BZ$80</f>
        <v>12240.640219155845</v>
      </c>
      <c r="P26" s="60" t="str">
        <f>'[11]2022'!$BZ$91</f>
        <v/>
      </c>
      <c r="Q26" s="60" t="str">
        <f>'[11]2022'!$BZ$102</f>
        <v/>
      </c>
      <c r="R26" s="51" t="str">
        <f>'[11]2022'!$BZ$113</f>
        <v/>
      </c>
      <c r="S26" s="51">
        <f>'[11]2022'!$BZ$124</f>
        <v>3413.7055281575522</v>
      </c>
      <c r="T26" s="113" t="str">
        <f>'[11]2022'!$BZ$135</f>
        <v/>
      </c>
      <c r="U26" s="130">
        <f>'[11]2022'!$BY$136</f>
        <v>16598612.613691406</v>
      </c>
      <c r="V26" s="51">
        <f>'[11]2022'!$BX$136</f>
        <v>1772</v>
      </c>
      <c r="W26" s="51">
        <f t="shared" si="1"/>
        <v>9367.1628745436828</v>
      </c>
      <c r="X26" s="82">
        <f t="shared" si="2"/>
        <v>39.628021932479932</v>
      </c>
    </row>
    <row r="27" spans="2:24" x14ac:dyDescent="0.25">
      <c r="B27" s="454">
        <v>25</v>
      </c>
      <c r="C27" s="136" t="s">
        <v>546</v>
      </c>
      <c r="D27" s="135" t="s">
        <v>548</v>
      </c>
      <c r="E27" s="454" t="s">
        <v>1020</v>
      </c>
      <c r="F27" s="568" t="str">
        <f>[9]BridgeConst!$W$27</f>
        <v/>
      </c>
      <c r="G27" s="568" t="str">
        <f>[10]BridgeConst!$W$27</f>
        <v/>
      </c>
      <c r="H27" s="569" t="str">
        <f t="shared" si="0"/>
        <v>N/A</v>
      </c>
      <c r="I27" s="130" t="str">
        <f>'[11]2022'!$CC$14</f>
        <v/>
      </c>
      <c r="J27" s="43" t="str">
        <f>'[11]2022'!$CC$25</f>
        <v/>
      </c>
      <c r="K27" s="43" t="str">
        <f>'[11]2022'!$CC$36</f>
        <v/>
      </c>
      <c r="L27" s="43" t="str">
        <f>'[11]2022'!$CC$47</f>
        <v/>
      </c>
      <c r="M27" s="43" t="str">
        <f>'[11]2022'!$CC$58</f>
        <v/>
      </c>
      <c r="N27" s="43" t="str">
        <f>'[11]2022'!$CC$69</f>
        <v/>
      </c>
      <c r="O27" s="43">
        <f>'[11]2022'!$CC$80</f>
        <v>6781.4907962328771</v>
      </c>
      <c r="P27" s="43" t="str">
        <f>'[11]2022'!$CC$91</f>
        <v/>
      </c>
      <c r="Q27" s="43" t="str">
        <f>'[11]2022'!$CC$102</f>
        <v/>
      </c>
      <c r="R27" s="43" t="str">
        <f>'[11]2022'!$CC$113</f>
        <v/>
      </c>
      <c r="S27" s="43" t="str">
        <f>'[11]2022'!$CC$124</f>
        <v/>
      </c>
      <c r="T27" s="285" t="str">
        <f>'[11]2022'!$CC$135</f>
        <v/>
      </c>
      <c r="U27" s="132">
        <f>'[11]2022'!$CB$136</f>
        <v>1980195.3125</v>
      </c>
      <c r="V27" s="43">
        <f>'[11]2022'!$CA$136</f>
        <v>292</v>
      </c>
      <c r="W27" s="43">
        <f t="shared" si="1"/>
        <v>6781.4907962328771</v>
      </c>
      <c r="X27" s="49" t="str">
        <f t="shared" si="2"/>
        <v>N/A</v>
      </c>
    </row>
    <row r="28" spans="2:24" x14ac:dyDescent="0.25">
      <c r="B28" s="454">
        <v>26</v>
      </c>
      <c r="C28" s="136" t="s">
        <v>546</v>
      </c>
      <c r="D28" s="137" t="s">
        <v>549</v>
      </c>
      <c r="E28" s="454" t="s">
        <v>1020</v>
      </c>
      <c r="F28" s="568" t="str">
        <f>[9]BridgeConst!$W$28</f>
        <v/>
      </c>
      <c r="G28" s="568">
        <f>[10]BridgeConst!$W$28</f>
        <v>1861.0422999999998</v>
      </c>
      <c r="H28" s="569" t="str">
        <f t="shared" si="0"/>
        <v>N/A</v>
      </c>
      <c r="I28" s="130" t="str">
        <f>'[11]2022'!$CF$14</f>
        <v/>
      </c>
      <c r="J28" s="51">
        <f>'[11]2022'!$CF$25</f>
        <v>2386.1990081676136</v>
      </c>
      <c r="K28" s="51" t="str">
        <f>'[11]2022'!$CF$36</f>
        <v/>
      </c>
      <c r="L28" s="51" t="str">
        <f>'[11]2022'!$CF$47</f>
        <v/>
      </c>
      <c r="M28" s="51" t="str">
        <f>'[11]2022'!$CF$58</f>
        <v/>
      </c>
      <c r="N28" s="51" t="str">
        <f>'[11]2022'!$CF$69</f>
        <v/>
      </c>
      <c r="O28" s="51" t="str">
        <f>'[11]2022'!$CF$80</f>
        <v/>
      </c>
      <c r="P28" s="51" t="str">
        <f>'[11]2022'!$CF$91</f>
        <v/>
      </c>
      <c r="Q28" s="60" t="str">
        <f>'[11]2022'!$CF$102</f>
        <v/>
      </c>
      <c r="R28" s="60" t="str">
        <f>'[11]2022'!$CF$113</f>
        <v/>
      </c>
      <c r="S28" s="60" t="str">
        <f>'[11]2022'!$CF$124</f>
        <v/>
      </c>
      <c r="T28" s="285" t="str">
        <f>'[11]2022'!$CF$135</f>
        <v/>
      </c>
      <c r="U28" s="132">
        <f>'[11]2022'!$CE$136</f>
        <v>1049927.5635937499</v>
      </c>
      <c r="V28" s="43">
        <f>'[11]2022'!$CD$136</f>
        <v>440</v>
      </c>
      <c r="W28" s="43">
        <f t="shared" si="1"/>
        <v>2386.1990081676136</v>
      </c>
      <c r="X28" s="49">
        <f t="shared" si="2"/>
        <v>28.218418687614665</v>
      </c>
    </row>
    <row r="29" spans="2:24" x14ac:dyDescent="0.25">
      <c r="B29" s="453">
        <v>27</v>
      </c>
      <c r="C29" s="136" t="s">
        <v>546</v>
      </c>
      <c r="D29" s="137" t="s">
        <v>550</v>
      </c>
      <c r="E29" s="454" t="s">
        <v>1020</v>
      </c>
      <c r="F29" s="585">
        <f>[9]BridgeConst!$W$29</f>
        <v>950.39885602678567</v>
      </c>
      <c r="G29" s="585">
        <f>[10]BridgeConst!$W$29</f>
        <v>1741.8505898624403</v>
      </c>
      <c r="H29" s="578">
        <f t="shared" si="0"/>
        <v>83.275745632142119</v>
      </c>
      <c r="I29" s="153" t="str">
        <f>'[11]2022'!$CI$14</f>
        <v/>
      </c>
      <c r="J29" s="60" t="str">
        <f>'[11]2022'!$CI$25</f>
        <v/>
      </c>
      <c r="K29" s="60">
        <f>'[11]2022'!$CI$36</f>
        <v>2473.6410416666668</v>
      </c>
      <c r="L29" s="60" t="str">
        <f>'[11]2022'!$CI$47</f>
        <v/>
      </c>
      <c r="M29" s="60" t="str">
        <f>'[11]2022'!$CI$58</f>
        <v/>
      </c>
      <c r="N29" s="60" t="str">
        <f>'[11]2022'!$CI$69</f>
        <v/>
      </c>
      <c r="O29" s="60" t="str">
        <f>'[11]2022'!$CI$80</f>
        <v/>
      </c>
      <c r="P29" s="60" t="str">
        <f>'[11]2022'!$CI$91</f>
        <v/>
      </c>
      <c r="Q29" s="109" t="str">
        <f>'[11]2022'!$CI$102</f>
        <v/>
      </c>
      <c r="R29" s="109" t="str">
        <f>'[11]2022'!$CI$113</f>
        <v/>
      </c>
      <c r="S29" s="43" t="str">
        <f>'[11]2022'!$CI$124</f>
        <v/>
      </c>
      <c r="T29" s="285" t="str">
        <f>'[11]2022'!$CI$135</f>
        <v/>
      </c>
      <c r="U29" s="132">
        <f>'[11]2022'!$CH$136</f>
        <v>356204.31</v>
      </c>
      <c r="V29" s="43">
        <f>'[11]2022'!$CG$136</f>
        <v>144</v>
      </c>
      <c r="W29" s="43">
        <f t="shared" si="1"/>
        <v>2473.6410416666668</v>
      </c>
      <c r="X29" s="49">
        <f t="shared" si="2"/>
        <v>42.012240088974472</v>
      </c>
    </row>
    <row r="30" spans="2:24" x14ac:dyDescent="0.25">
      <c r="B30" s="455">
        <v>28</v>
      </c>
      <c r="C30" s="138" t="s">
        <v>546</v>
      </c>
      <c r="D30" s="158" t="s">
        <v>551</v>
      </c>
      <c r="E30" s="456" t="s">
        <v>1020</v>
      </c>
      <c r="F30" s="573">
        <f>[9]BridgeConst!$W$30</f>
        <v>1334.5661197916666</v>
      </c>
      <c r="G30" s="573">
        <f>[10]BridgeConst!$W$30</f>
        <v>1635.930376344086</v>
      </c>
      <c r="H30" s="574">
        <f t="shared" si="0"/>
        <v>22.581440670730057</v>
      </c>
      <c r="I30" s="140" t="str">
        <f>'[11]2022'!$CL$14</f>
        <v/>
      </c>
      <c r="J30" s="67" t="str">
        <f>'[11]2022'!$CL$25</f>
        <v/>
      </c>
      <c r="K30" s="67" t="str">
        <f>'[11]2022'!$CL$36</f>
        <v/>
      </c>
      <c r="L30" s="67" t="str">
        <f>'[11]2022'!$CL$47</f>
        <v/>
      </c>
      <c r="M30" s="67">
        <f>'[11]2022'!$CL$58</f>
        <v>2943.6197916666665</v>
      </c>
      <c r="N30" s="67" t="str">
        <f>'[11]2022'!$CL$69</f>
        <v/>
      </c>
      <c r="O30" s="67" t="str">
        <f>'[11]2022'!$CL$80</f>
        <v/>
      </c>
      <c r="P30" s="67" t="str">
        <f>'[11]2022'!$CL$91</f>
        <v/>
      </c>
      <c r="Q30" s="67" t="str">
        <f>'[11]2022'!$CL$102</f>
        <v/>
      </c>
      <c r="R30" s="67" t="str">
        <f>'[11]2022'!$CL$113</f>
        <v/>
      </c>
      <c r="S30" s="67" t="str">
        <f>'[11]2022'!$CL$124</f>
        <v/>
      </c>
      <c r="T30" s="298" t="str">
        <f>'[11]2022'!$CL$135</f>
        <v/>
      </c>
      <c r="U30" s="141">
        <f>'[11]2022'!$CK$136</f>
        <v>706468.75</v>
      </c>
      <c r="V30" s="109">
        <f>'[11]2022'!$CJ$136</f>
        <v>240</v>
      </c>
      <c r="W30" s="109">
        <f t="shared" si="1"/>
        <v>2943.6197916666665</v>
      </c>
      <c r="X30" s="142">
        <f t="shared" si="2"/>
        <v>79.935517686575039</v>
      </c>
    </row>
    <row r="31" spans="2:24" x14ac:dyDescent="0.25">
      <c r="B31" s="459">
        <v>29</v>
      </c>
      <c r="C31" s="128" t="s">
        <v>552</v>
      </c>
      <c r="D31" s="159" t="s">
        <v>553</v>
      </c>
      <c r="E31" s="310" t="s">
        <v>523</v>
      </c>
      <c r="F31" s="586" t="str">
        <f>[9]BridgeConst!$W$31</f>
        <v/>
      </c>
      <c r="G31" s="587" t="str">
        <f>[10]BridgeConst!$W$31</f>
        <v/>
      </c>
      <c r="H31" s="588" t="str">
        <f t="shared" si="0"/>
        <v>N/A</v>
      </c>
      <c r="I31" s="36" t="str">
        <f>'[11]2022'!$CO$14</f>
        <v/>
      </c>
      <c r="J31" s="33" t="str">
        <f>'[11]2022'!$CO$25</f>
        <v/>
      </c>
      <c r="K31" s="33" t="str">
        <f>'[11]2022'!$CO$36</f>
        <v/>
      </c>
      <c r="L31" s="33" t="str">
        <f>'[11]2022'!$CO$47</f>
        <v/>
      </c>
      <c r="M31" s="33" t="str">
        <f>'[11]2022'!$CO$58</f>
        <v/>
      </c>
      <c r="N31" s="36" t="str">
        <f>'[11]2022'!$CO$69</f>
        <v/>
      </c>
      <c r="O31" s="33" t="str">
        <f>'[11]2022'!$CO$80</f>
        <v/>
      </c>
      <c r="P31" s="33" t="str">
        <f>'[11]2022'!$CO$91</f>
        <v/>
      </c>
      <c r="Q31" s="36" t="str">
        <f>'[11]2022'!$CO$102</f>
        <v/>
      </c>
      <c r="R31" s="33" t="str">
        <f>'[11]2022'!$CO$113</f>
        <v/>
      </c>
      <c r="S31" s="33" t="str">
        <f>'[11]2022'!$CO$124</f>
        <v/>
      </c>
      <c r="T31" s="37" t="str">
        <f>'[11]2022'!$CO$135</f>
        <v/>
      </c>
      <c r="U31" s="146" t="str">
        <f>'[11]2022'!$CN$136</f>
        <v/>
      </c>
      <c r="V31" s="33" t="str">
        <f>'[11]2022'!$CM$136</f>
        <v/>
      </c>
      <c r="W31" s="33" t="str">
        <f t="shared" si="1"/>
        <v/>
      </c>
      <c r="X31" s="38" t="str">
        <f t="shared" si="2"/>
        <v>N/A</v>
      </c>
    </row>
    <row r="32" spans="2:24" x14ac:dyDescent="0.25">
      <c r="B32" s="454">
        <v>30</v>
      </c>
      <c r="C32" s="136" t="s">
        <v>552</v>
      </c>
      <c r="D32" s="160" t="s">
        <v>554</v>
      </c>
      <c r="E32" s="455" t="s">
        <v>523</v>
      </c>
      <c r="F32" s="337">
        <f>[9]BridgeConst!$W$32</f>
        <v>1427.7358072916668</v>
      </c>
      <c r="G32" s="589">
        <f>[10]BridgeConst!$W$32</f>
        <v>10520.128909551986</v>
      </c>
      <c r="H32" s="590">
        <f t="shared" si="0"/>
        <v>636.84002711314417</v>
      </c>
      <c r="I32" s="47" t="str">
        <f>'[11]2022'!$CR$14</f>
        <v/>
      </c>
      <c r="J32" s="43" t="str">
        <f>'[11]2022'!$CR$25</f>
        <v/>
      </c>
      <c r="K32" s="43" t="str">
        <f>'[11]2022'!$CR$36</f>
        <v/>
      </c>
      <c r="L32" s="43" t="str">
        <f>'[11]2022'!$CR$47</f>
        <v/>
      </c>
      <c r="M32" s="43" t="str">
        <f>'[11]2022'!$CR$58</f>
        <v/>
      </c>
      <c r="N32" s="47" t="str">
        <f>'[11]2022'!$CR$69</f>
        <v/>
      </c>
      <c r="O32" s="43" t="str">
        <f>'[11]2022'!$CR$80</f>
        <v/>
      </c>
      <c r="P32" s="43" t="str">
        <f>'[11]2022'!$CR$91</f>
        <v/>
      </c>
      <c r="Q32" s="47" t="str">
        <f>'[11]2022'!$CR$102</f>
        <v/>
      </c>
      <c r="R32" s="43" t="str">
        <f>'[11]2022'!$CR$113</f>
        <v/>
      </c>
      <c r="S32" s="43" t="str">
        <f>'[11]2022'!$CR$124</f>
        <v/>
      </c>
      <c r="T32" s="46" t="str">
        <f>'[11]2022'!$CR$135</f>
        <v/>
      </c>
      <c r="U32" s="132" t="str">
        <f>'[11]2022'!$CQ$136</f>
        <v/>
      </c>
      <c r="V32" s="43" t="str">
        <f>'[11]2022'!$CP$136</f>
        <v/>
      </c>
      <c r="W32" s="43" t="str">
        <f t="shared" si="1"/>
        <v/>
      </c>
      <c r="X32" s="49" t="str">
        <f t="shared" si="2"/>
        <v>N/A</v>
      </c>
    </row>
    <row r="33" spans="2:24" x14ac:dyDescent="0.25">
      <c r="B33" s="453">
        <v>31</v>
      </c>
      <c r="C33" s="91" t="s">
        <v>552</v>
      </c>
      <c r="D33" s="160" t="s">
        <v>555</v>
      </c>
      <c r="E33" s="455" t="s">
        <v>523</v>
      </c>
      <c r="F33" s="337">
        <f>[9]BridgeConst!$W$33</f>
        <v>3678.3948420767247</v>
      </c>
      <c r="G33" s="589">
        <f>[10]BridgeConst!$W$33</f>
        <v>10417.418772563176</v>
      </c>
      <c r="H33" s="590">
        <f t="shared" si="0"/>
        <v>183.20556165965525</v>
      </c>
      <c r="I33" s="47" t="str">
        <f>'[11]2022'!$CU$14</f>
        <v/>
      </c>
      <c r="J33" s="43" t="str">
        <f>'[11]2022'!$CU$25</f>
        <v/>
      </c>
      <c r="K33" s="43" t="str">
        <f>'[11]2022'!$CU$36</f>
        <v/>
      </c>
      <c r="L33" s="43" t="str">
        <f>'[11]2022'!$CU$47</f>
        <v/>
      </c>
      <c r="M33" s="43" t="str">
        <f>'[11]2022'!$CU$58</f>
        <v/>
      </c>
      <c r="N33" s="47" t="str">
        <f>'[11]2022'!$CU$69</f>
        <v/>
      </c>
      <c r="O33" s="43" t="str">
        <f>'[11]2022'!$CU$80</f>
        <v/>
      </c>
      <c r="P33" s="43" t="str">
        <f>'[11]2022'!$CU$91</f>
        <v/>
      </c>
      <c r="Q33" s="47" t="str">
        <f>'[11]2022'!$CU$102</f>
        <v/>
      </c>
      <c r="R33" s="43" t="str">
        <f>'[11]2022'!$CU$113</f>
        <v/>
      </c>
      <c r="S33" s="43" t="str">
        <f>'[11]2022'!$CU$124</f>
        <v/>
      </c>
      <c r="T33" s="46" t="str">
        <f>'[11]2022'!$CU$135</f>
        <v/>
      </c>
      <c r="U33" s="132" t="str">
        <f>'[11]2022'!$CT$136</f>
        <v/>
      </c>
      <c r="V33" s="43" t="str">
        <f>'[11]2022'!$CS$136</f>
        <v/>
      </c>
      <c r="W33" s="43" t="str">
        <f t="shared" si="1"/>
        <v/>
      </c>
      <c r="X33" s="49" t="str">
        <f t="shared" si="2"/>
        <v>N/A</v>
      </c>
    </row>
    <row r="34" spans="2:24" x14ac:dyDescent="0.25">
      <c r="B34" s="454">
        <v>32</v>
      </c>
      <c r="C34" s="136" t="s">
        <v>556</v>
      </c>
      <c r="D34" s="160" t="s">
        <v>553</v>
      </c>
      <c r="E34" s="454" t="s">
        <v>523</v>
      </c>
      <c r="F34" s="329" t="str">
        <f>[9]BridgeConst!$W$34</f>
        <v/>
      </c>
      <c r="G34" s="103" t="str">
        <f>[10]BridgeConst!$W$34</f>
        <v/>
      </c>
      <c r="H34" s="580" t="str">
        <f t="shared" si="0"/>
        <v>N/A</v>
      </c>
      <c r="I34" s="47" t="str">
        <f>'[11]2022'!$CX$14</f>
        <v/>
      </c>
      <c r="J34" s="43" t="str">
        <f>'[11]2022'!$CX$25</f>
        <v/>
      </c>
      <c r="K34" s="43" t="str">
        <f>'[11]2022'!$CX$36</f>
        <v/>
      </c>
      <c r="L34" s="43" t="str">
        <f>'[11]2022'!$CX$47</f>
        <v/>
      </c>
      <c r="M34" s="43" t="str">
        <f>'[11]2022'!$CX$58</f>
        <v/>
      </c>
      <c r="N34" s="43" t="str">
        <f>'[11]2022'!$CX$69</f>
        <v/>
      </c>
      <c r="O34" s="43" t="str">
        <f>'[11]2022'!$CX$80</f>
        <v/>
      </c>
      <c r="P34" s="43" t="str">
        <f>'[11]2022'!$CX$91</f>
        <v/>
      </c>
      <c r="Q34" s="47" t="str">
        <f>'[11]2022'!$CX$102</f>
        <v/>
      </c>
      <c r="R34" s="43" t="str">
        <f>'[11]2022'!$CX$113</f>
        <v/>
      </c>
      <c r="S34" s="43" t="str">
        <f>'[11]2022'!$CX$124</f>
        <v/>
      </c>
      <c r="T34" s="46" t="str">
        <f>'[11]2022'!$CX$135</f>
        <v/>
      </c>
      <c r="U34" s="132" t="str">
        <f>'[11]2022'!$CW$136</f>
        <v/>
      </c>
      <c r="V34" s="43" t="str">
        <f>'[11]2022'!$CV$136</f>
        <v/>
      </c>
      <c r="W34" s="43" t="str">
        <f t="shared" si="1"/>
        <v/>
      </c>
      <c r="X34" s="49" t="str">
        <f t="shared" si="2"/>
        <v>N/A</v>
      </c>
    </row>
    <row r="35" spans="2:24" x14ac:dyDescent="0.25">
      <c r="B35" s="453">
        <v>33</v>
      </c>
      <c r="C35" s="136" t="s">
        <v>556</v>
      </c>
      <c r="D35" s="135" t="s">
        <v>554</v>
      </c>
      <c r="E35" s="314" t="s">
        <v>523</v>
      </c>
      <c r="F35" s="306">
        <f>[9]BridgeConst!$W$35</f>
        <v>1362.9015625</v>
      </c>
      <c r="G35" s="101" t="str">
        <f>[10]BridgeConst!$W$35</f>
        <v/>
      </c>
      <c r="H35" s="591" t="str">
        <f t="shared" si="0"/>
        <v>N/A</v>
      </c>
      <c r="I35" s="47" t="str">
        <f>'[11]2022'!$DA$14</f>
        <v/>
      </c>
      <c r="J35" s="43" t="str">
        <f>'[11]2022'!$DA$25</f>
        <v/>
      </c>
      <c r="K35" s="43" t="str">
        <f>'[11]2022'!$DA$36</f>
        <v/>
      </c>
      <c r="L35" s="43" t="str">
        <f>'[11]2022'!$DA$47</f>
        <v/>
      </c>
      <c r="M35" s="43" t="str">
        <f>'[11]2022'!$DA$58</f>
        <v/>
      </c>
      <c r="N35" s="47" t="str">
        <f>'[11]2022'!$DA$69</f>
        <v/>
      </c>
      <c r="O35" s="43">
        <f>'[11]2022'!$DA$80</f>
        <v>11362.3046875</v>
      </c>
      <c r="P35" s="43" t="str">
        <f>'[11]2022'!$DA$91</f>
        <v/>
      </c>
      <c r="Q35" s="47" t="str">
        <f>'[11]2022'!$DA$102</f>
        <v/>
      </c>
      <c r="R35" s="43" t="str">
        <f>'[11]2022'!$DA$113</f>
        <v/>
      </c>
      <c r="S35" s="43" t="str">
        <f>'[11]2022'!$DA$124</f>
        <v/>
      </c>
      <c r="T35" s="46" t="str">
        <f>'[11]2022'!$DA$135</f>
        <v/>
      </c>
      <c r="U35" s="132">
        <f>'[11]2022'!$CZ$136</f>
        <v>272695.3125</v>
      </c>
      <c r="V35" s="43">
        <f>'[11]2022'!$CY$136</f>
        <v>24</v>
      </c>
      <c r="W35" s="43">
        <f t="shared" si="1"/>
        <v>11362.3046875</v>
      </c>
      <c r="X35" s="49" t="str">
        <f t="shared" si="2"/>
        <v>N/A</v>
      </c>
    </row>
    <row r="36" spans="2:24" x14ac:dyDescent="0.25">
      <c r="B36" s="456">
        <v>34</v>
      </c>
      <c r="C36" s="136" t="s">
        <v>556</v>
      </c>
      <c r="D36" s="139" t="s">
        <v>555</v>
      </c>
      <c r="E36" s="592" t="s">
        <v>523</v>
      </c>
      <c r="F36" s="333" t="str">
        <f>[9]BridgeConst!$W$36</f>
        <v/>
      </c>
      <c r="G36" s="107" t="str">
        <f>[10]BridgeConst!$W$36</f>
        <v/>
      </c>
      <c r="H36" s="593" t="str">
        <f t="shared" si="0"/>
        <v>N/A</v>
      </c>
      <c r="I36" s="84" t="str">
        <f>'[11]2022'!$DD$14</f>
        <v/>
      </c>
      <c r="J36" s="67" t="str">
        <f>'[11]2022'!$DD$25</f>
        <v/>
      </c>
      <c r="K36" s="67" t="str">
        <f>'[11]2022'!$DD$36</f>
        <v/>
      </c>
      <c r="L36" s="67" t="str">
        <f>'[11]2022'!$DD$47</f>
        <v/>
      </c>
      <c r="M36" s="67" t="str">
        <f>'[11]2022'!$DD$58</f>
        <v/>
      </c>
      <c r="N36" s="84" t="str">
        <f>'[11]2022'!$DD$69</f>
        <v/>
      </c>
      <c r="O36" s="67" t="str">
        <f>'[11]2022'!$DD$80</f>
        <v/>
      </c>
      <c r="P36" s="67" t="str">
        <f>'[11]2022'!$DD$91</f>
        <v/>
      </c>
      <c r="Q36" s="84" t="str">
        <f>'[11]2022'!$DD$102</f>
        <v/>
      </c>
      <c r="R36" s="67" t="str">
        <f>'[11]2022'!$DD$113</f>
        <v/>
      </c>
      <c r="S36" s="67" t="str">
        <f>'[11]2022'!$DD$124</f>
        <v/>
      </c>
      <c r="T36" s="69" t="str">
        <f>'[11]2022'!$DD$135</f>
        <v/>
      </c>
      <c r="U36" s="140" t="str">
        <f>'[11]2022'!$DC$136</f>
        <v/>
      </c>
      <c r="V36" s="67" t="str">
        <f>'[11]2022'!$DB$136</f>
        <v/>
      </c>
      <c r="W36" s="67" t="str">
        <f t="shared" si="1"/>
        <v/>
      </c>
      <c r="X36" s="88" t="str">
        <f t="shared" si="2"/>
        <v>N/A</v>
      </c>
    </row>
    <row r="37" spans="2:24" x14ac:dyDescent="0.25">
      <c r="B37" s="453">
        <v>35</v>
      </c>
      <c r="C37" s="75" t="s">
        <v>557</v>
      </c>
      <c r="D37" s="161"/>
      <c r="E37" s="459" t="s">
        <v>523</v>
      </c>
      <c r="F37" s="559" t="str">
        <f>[9]BridgeConst!$W$37</f>
        <v/>
      </c>
      <c r="G37" s="559">
        <f>[10]BridgeConst!$W$37</f>
        <v>399.42739641311073</v>
      </c>
      <c r="H37" s="594" t="str">
        <f t="shared" si="0"/>
        <v>N/A</v>
      </c>
      <c r="I37" s="146" t="str">
        <f>'[11]2022'!$DG$14</f>
        <v/>
      </c>
      <c r="J37" s="51" t="str">
        <f>'[11]2022'!$DG$25</f>
        <v/>
      </c>
      <c r="K37" s="51" t="str">
        <f>'[11]2022'!$DG$36</f>
        <v/>
      </c>
      <c r="L37" s="51" t="str">
        <f>'[11]2022'!$DG$47</f>
        <v/>
      </c>
      <c r="M37" s="51">
        <f>'[11]2022'!$DG$58</f>
        <v>368.75</v>
      </c>
      <c r="N37" s="54" t="str">
        <f>'[11]2022'!$DG$69</f>
        <v/>
      </c>
      <c r="O37" s="51" t="str">
        <f>'[11]2022'!$DG$80</f>
        <v/>
      </c>
      <c r="P37" s="51" t="str">
        <f>'[11]2022'!$DG$91</f>
        <v/>
      </c>
      <c r="Q37" s="54" t="str">
        <f>'[11]2022'!$DG$102</f>
        <v/>
      </c>
      <c r="R37" s="51" t="str">
        <f>'[11]2022'!$DG$113</f>
        <v/>
      </c>
      <c r="S37" s="51" t="str">
        <f>'[11]2022'!$DG$124</f>
        <v/>
      </c>
      <c r="T37" s="53" t="str">
        <f>'[11]2022'!$DG$135</f>
        <v/>
      </c>
      <c r="U37" s="130">
        <f>'[11]2022'!$DF$136</f>
        <v>25812.5</v>
      </c>
      <c r="V37" s="54">
        <f>'[11]2022'!$DE$136</f>
        <v>70</v>
      </c>
      <c r="W37" s="51">
        <f t="shared" si="1"/>
        <v>368.75</v>
      </c>
      <c r="X37" s="82">
        <f t="shared" si="2"/>
        <v>-7.6803435839895187</v>
      </c>
    </row>
    <row r="38" spans="2:24" x14ac:dyDescent="0.25">
      <c r="B38" s="455">
        <v>36</v>
      </c>
      <c r="C38" s="128" t="s">
        <v>558</v>
      </c>
      <c r="D38" s="135"/>
      <c r="E38" s="299" t="s">
        <v>523</v>
      </c>
      <c r="F38" s="337">
        <f>[9]BridgeConst!$W$38</f>
        <v>333.79485981308414</v>
      </c>
      <c r="G38" s="337">
        <f>[10]BridgeConst!$W$38</f>
        <v>552.54685254803678</v>
      </c>
      <c r="H38" s="590">
        <f t="shared" si="0"/>
        <v>65.534859601327497</v>
      </c>
      <c r="I38" s="54" t="str">
        <f>'[11]2022'!$DJ$14</f>
        <v/>
      </c>
      <c r="J38" s="51">
        <f>'[11]2022'!$DJ$25</f>
        <v>502.20469350492215</v>
      </c>
      <c r="K38" s="51">
        <f>'[11]2022'!$DJ$36</f>
        <v>453.41719682672056</v>
      </c>
      <c r="L38" s="51" t="str">
        <f>'[11]2022'!$DJ$47</f>
        <v/>
      </c>
      <c r="M38" s="51" t="str">
        <f>'[11]2022'!$DJ$58</f>
        <v/>
      </c>
      <c r="N38" s="54" t="str">
        <f>'[11]2022'!$DJ$69</f>
        <v/>
      </c>
      <c r="O38" s="51">
        <f>'[11]2022'!$DJ$80</f>
        <v>1025.0515776699028</v>
      </c>
      <c r="P38" s="51" t="str">
        <f>'[11]2022'!$DJ$91</f>
        <v/>
      </c>
      <c r="Q38" s="54" t="str">
        <f>'[11]2022'!$DJ$102</f>
        <v/>
      </c>
      <c r="R38" s="51" t="str">
        <f>'[11]2022'!$DJ$113</f>
        <v/>
      </c>
      <c r="S38" s="51">
        <f>'[11]2022'!$DJ$124</f>
        <v>1489.9270833333333</v>
      </c>
      <c r="T38" s="53" t="str">
        <f>'[11]2022'!$DJ$135</f>
        <v/>
      </c>
      <c r="U38" s="132">
        <f>'[11]2022'!$DI$136</f>
        <v>777745.32817382808</v>
      </c>
      <c r="V38" s="47">
        <f>'[11]2022'!$DH$136</f>
        <v>873.63200000000006</v>
      </c>
      <c r="W38" s="43">
        <f t="shared" si="1"/>
        <v>890.24363596322939</v>
      </c>
      <c r="X38" s="49">
        <f t="shared" si="2"/>
        <v>61.116407026467371</v>
      </c>
    </row>
    <row r="39" spans="2:24" x14ac:dyDescent="0.25">
      <c r="B39" s="455">
        <v>37</v>
      </c>
      <c r="C39" s="91" t="s">
        <v>559</v>
      </c>
      <c r="D39" s="135"/>
      <c r="E39" s="454" t="s">
        <v>523</v>
      </c>
      <c r="F39" s="329">
        <f>[9]BridgeConst!$W$39</f>
        <v>605.5120505219744</v>
      </c>
      <c r="G39" s="329">
        <f>[10]BridgeConst!$W$39</f>
        <v>725.72211155378488</v>
      </c>
      <c r="H39" s="580">
        <f t="shared" si="0"/>
        <v>19.852629015093068</v>
      </c>
      <c r="I39" s="47" t="str">
        <f>'[11]2022'!$DM$14</f>
        <v/>
      </c>
      <c r="J39" s="43" t="str">
        <f>'[11]2022'!$DM$25</f>
        <v/>
      </c>
      <c r="K39" s="43" t="str">
        <f>'[11]2022'!$DM$36</f>
        <v/>
      </c>
      <c r="L39" s="43" t="str">
        <f>'[11]2022'!$DM$47</f>
        <v/>
      </c>
      <c r="M39" s="43" t="str">
        <f>'[11]2022'!$DM$58</f>
        <v/>
      </c>
      <c r="N39" s="47" t="str">
        <f>'[11]2022'!$DM$69</f>
        <v/>
      </c>
      <c r="O39" s="43" t="str">
        <f>'[11]2022'!$DM$80</f>
        <v/>
      </c>
      <c r="P39" s="43" t="str">
        <f>'[11]2022'!$DM$91</f>
        <v/>
      </c>
      <c r="Q39" s="47" t="str">
        <f>'[11]2022'!$DM$102</f>
        <v/>
      </c>
      <c r="R39" s="43" t="str">
        <f>'[11]2022'!$DM$113</f>
        <v/>
      </c>
      <c r="S39" s="43" t="str">
        <f>'[11]2022'!$DM$124</f>
        <v/>
      </c>
      <c r="T39" s="46" t="str">
        <f>'[11]2022'!$DM$135</f>
        <v/>
      </c>
      <c r="U39" s="132" t="str">
        <f>'[11]2022'!$DL$136</f>
        <v/>
      </c>
      <c r="V39" s="47" t="str">
        <f>'[11]2022'!$DK$136</f>
        <v/>
      </c>
      <c r="W39" s="43" t="str">
        <f t="shared" si="1"/>
        <v/>
      </c>
      <c r="X39" s="49" t="str">
        <f t="shared" si="2"/>
        <v>N/A</v>
      </c>
    </row>
    <row r="40" spans="2:24" x14ac:dyDescent="0.25">
      <c r="B40" s="456">
        <v>38</v>
      </c>
      <c r="C40" s="138" t="s">
        <v>560</v>
      </c>
      <c r="D40" s="139"/>
      <c r="E40" s="455" t="s">
        <v>523</v>
      </c>
      <c r="F40" s="595">
        <f>[9]BridgeConst!$W$40</f>
        <v>581.71321005934135</v>
      </c>
      <c r="G40" s="595">
        <f>[10]BridgeConst!$W$40</f>
        <v>931.35838150289021</v>
      </c>
      <c r="H40" s="596">
        <f t="shared" si="0"/>
        <v>60.106108198553898</v>
      </c>
      <c r="I40" s="140" t="str">
        <f>'[11]2022'!$DP$14</f>
        <v/>
      </c>
      <c r="J40" s="23">
        <f>'[11]2022'!$DP$25</f>
        <v>983.34040178571433</v>
      </c>
      <c r="K40" s="23" t="str">
        <f>'[11]2022'!$DP$36</f>
        <v/>
      </c>
      <c r="L40" s="23" t="str">
        <f>'[11]2022'!$DP$47</f>
        <v/>
      </c>
      <c r="M40" s="23" t="str">
        <f>'[11]2022'!$DP$58</f>
        <v/>
      </c>
      <c r="N40" s="26" t="str">
        <f>'[11]2022'!$DP$69</f>
        <v/>
      </c>
      <c r="O40" s="23" t="str">
        <f>'[11]2022'!$DP$80</f>
        <v/>
      </c>
      <c r="P40" s="12" t="str">
        <f>'[11]2022'!$DP$91</f>
        <v/>
      </c>
      <c r="Q40" s="67" t="str">
        <f>'[11]2022'!$DP$102</f>
        <v/>
      </c>
      <c r="R40" s="23" t="str">
        <f>'[11]2022'!$DP$113</f>
        <v/>
      </c>
      <c r="S40" s="23" t="str">
        <f>'[11]2022'!$DP$124</f>
        <v/>
      </c>
      <c r="T40" s="12" t="str">
        <f>'[11]2022'!$DP$135</f>
        <v/>
      </c>
      <c r="U40" s="141">
        <f>'[11]2022'!$DO$136</f>
        <v>275335.3125</v>
      </c>
      <c r="V40" s="162">
        <f>'[11]2022'!$DN$136</f>
        <v>280</v>
      </c>
      <c r="W40" s="109">
        <f t="shared" si="1"/>
        <v>983.34040178571433</v>
      </c>
      <c r="X40" s="142">
        <f t="shared" si="2"/>
        <v>5.5813123406849172</v>
      </c>
    </row>
    <row r="41" spans="2:24" x14ac:dyDescent="0.25">
      <c r="B41" s="453">
        <v>39</v>
      </c>
      <c r="C41" s="163" t="s">
        <v>561</v>
      </c>
      <c r="D41" s="164"/>
      <c r="E41" s="458" t="s">
        <v>446</v>
      </c>
      <c r="F41" s="583">
        <f>[9]BridgeConst!$W$41</f>
        <v>902.02591863517068</v>
      </c>
      <c r="G41" s="583">
        <f>[10]BridgeConst!$W$41</f>
        <v>284.5</v>
      </c>
      <c r="H41" s="597">
        <f t="shared" si="0"/>
        <v>-68.459886337804051</v>
      </c>
      <c r="I41" s="157" t="str">
        <f>'[11]2022'!$DS$14</f>
        <v/>
      </c>
      <c r="J41" s="71" t="str">
        <f>'[11]2022'!$DS$25</f>
        <v/>
      </c>
      <c r="K41" s="71" t="str">
        <f>'[11]2022'!$DS$36</f>
        <v/>
      </c>
      <c r="L41" s="71" t="str">
        <f>'[11]2022'!$DS$47</f>
        <v/>
      </c>
      <c r="M41" s="71" t="str">
        <f>'[11]2022'!$DS$58</f>
        <v/>
      </c>
      <c r="N41" s="71" t="str">
        <f>'[11]2022'!$DS$69</f>
        <v/>
      </c>
      <c r="O41" s="71" t="str">
        <f>'[11]2022'!$DS$80</f>
        <v/>
      </c>
      <c r="P41" s="71" t="str">
        <f>'[11]2022'!$DS$91</f>
        <v/>
      </c>
      <c r="Q41" s="71" t="str">
        <f>'[11]2022'!$DS$102</f>
        <v/>
      </c>
      <c r="R41" s="71" t="str">
        <f>'[11]2022'!$DS$113</f>
        <v/>
      </c>
      <c r="S41" s="71" t="str">
        <f>'[11]2022'!$DS$124</f>
        <v/>
      </c>
      <c r="T41" s="297" t="str">
        <f>'[11]2022'!$DS$135</f>
        <v/>
      </c>
      <c r="U41" s="157" t="str">
        <f>'[11]2022'!$DR$136</f>
        <v/>
      </c>
      <c r="V41" s="72" t="str">
        <f>'[11]2022'!$DQ$136</f>
        <v/>
      </c>
      <c r="W41" s="71" t="str">
        <f t="shared" si="1"/>
        <v/>
      </c>
      <c r="X41" s="73" t="str">
        <f t="shared" si="2"/>
        <v>N/A</v>
      </c>
    </row>
    <row r="42" spans="2:24" x14ac:dyDescent="0.25">
      <c r="B42" s="458">
        <v>40</v>
      </c>
      <c r="C42" s="163" t="s">
        <v>273</v>
      </c>
      <c r="D42" s="164"/>
      <c r="E42" s="458" t="s">
        <v>446</v>
      </c>
      <c r="F42" s="583">
        <f>[9]BridgeConst!$W$42</f>
        <v>384.73719931271478</v>
      </c>
      <c r="G42" s="583">
        <f>[10]BridgeConst!$W$42</f>
        <v>86.995316093483822</v>
      </c>
      <c r="H42" s="597">
        <f t="shared" si="0"/>
        <v>-77.38837932778786</v>
      </c>
      <c r="I42" s="157" t="str">
        <f>'[11]2022'!$DV$14</f>
        <v/>
      </c>
      <c r="J42" s="71">
        <f>'[11]2022'!$DV$25</f>
        <v>54.306250000000006</v>
      </c>
      <c r="K42" s="71">
        <f>'[11]2022'!$DV$36</f>
        <v>66.380468750000006</v>
      </c>
      <c r="L42" s="71" t="str">
        <f>'[11]2022'!$DV$47</f>
        <v/>
      </c>
      <c r="M42" s="71" t="str">
        <f>'[11]2022'!$DV$58</f>
        <v/>
      </c>
      <c r="N42" s="71" t="str">
        <f>'[11]2022'!$DV$69</f>
        <v/>
      </c>
      <c r="O42" s="71">
        <f>'[11]2022'!$DV$80</f>
        <v>83.254285293126685</v>
      </c>
      <c r="P42" s="71" t="str">
        <f>'[11]2022'!$DV$91</f>
        <v/>
      </c>
      <c r="Q42" s="71" t="str">
        <f>'[11]2022'!$DV$102</f>
        <v/>
      </c>
      <c r="R42" s="71" t="str">
        <f>'[11]2022'!$DV$113</f>
        <v/>
      </c>
      <c r="S42" s="71">
        <f>'[11]2022'!$DV$124</f>
        <v>101.14023437500001</v>
      </c>
      <c r="T42" s="297" t="str">
        <f>'[11]2022'!$DV$135</f>
        <v/>
      </c>
      <c r="U42" s="157">
        <f>'[11]2022'!$DU$136</f>
        <v>523960.01171875</v>
      </c>
      <c r="V42" s="72">
        <f>'[11]2022'!$DT$136</f>
        <v>7583</v>
      </c>
      <c r="W42" s="71">
        <f t="shared" si="1"/>
        <v>69.096665135005935</v>
      </c>
      <c r="X42" s="73">
        <f t="shared" si="2"/>
        <v>-20.574269698893069</v>
      </c>
    </row>
    <row r="43" spans="2:24" x14ac:dyDescent="0.25">
      <c r="B43" s="459">
        <v>41</v>
      </c>
      <c r="C43" s="75" t="s">
        <v>562</v>
      </c>
      <c r="D43" s="165"/>
      <c r="E43" s="459" t="s">
        <v>545</v>
      </c>
      <c r="F43" s="559">
        <f>[9]BridgeConst!$W$43</f>
        <v>34.328555304740405</v>
      </c>
      <c r="G43" s="559">
        <f>[10]BridgeConst!$W$43</f>
        <v>220.46809172155898</v>
      </c>
      <c r="H43" s="594">
        <f t="shared" si="0"/>
        <v>542.22944940276795</v>
      </c>
      <c r="I43" s="146" t="str">
        <f>'[11]2022'!$DY$14</f>
        <v/>
      </c>
      <c r="J43" s="33">
        <f>'[11]2022'!$DY$25</f>
        <v>263.984375</v>
      </c>
      <c r="K43" s="33" t="str">
        <f>'[11]2022'!$DY$36</f>
        <v/>
      </c>
      <c r="L43" s="33" t="str">
        <f>'[11]2022'!$DY$47</f>
        <v/>
      </c>
      <c r="M43" s="33" t="str">
        <f>'[11]2022'!$DY$58</f>
        <v/>
      </c>
      <c r="N43" s="33" t="str">
        <f>'[11]2022'!$DY$69</f>
        <v/>
      </c>
      <c r="O43" s="33">
        <f>'[11]2022'!$DY$80</f>
        <v>453.11031764168189</v>
      </c>
      <c r="P43" s="33" t="str">
        <f>'[11]2022'!$DY$91</f>
        <v/>
      </c>
      <c r="Q43" s="33" t="str">
        <f>'[11]2022'!$DY$102</f>
        <v/>
      </c>
      <c r="R43" s="33" t="str">
        <f>'[11]2022'!$DY$113</f>
        <v/>
      </c>
      <c r="S43" s="33" t="str">
        <f>'[11]2022'!$DY$124</f>
        <v/>
      </c>
      <c r="T43" s="81" t="str">
        <f>'[11]2022'!$DY$135</f>
        <v/>
      </c>
      <c r="U43" s="130">
        <f>'[11]2022'!$DX$136</f>
        <v>398058.453125</v>
      </c>
      <c r="V43" s="54">
        <f>'[11]2022'!$DW$136</f>
        <v>1116</v>
      </c>
      <c r="W43" s="51">
        <f t="shared" si="1"/>
        <v>356.68320172491042</v>
      </c>
      <c r="X43" s="82">
        <f t="shared" si="2"/>
        <v>61.784500849848534</v>
      </c>
    </row>
    <row r="44" spans="2:24" x14ac:dyDescent="0.25">
      <c r="B44" s="456">
        <v>42</v>
      </c>
      <c r="C44" s="138" t="s">
        <v>563</v>
      </c>
      <c r="D44" s="139"/>
      <c r="E44" s="453" t="s">
        <v>545</v>
      </c>
      <c r="F44" s="573">
        <f>[9]BridgeConst!$W$44</f>
        <v>161.17288535477107</v>
      </c>
      <c r="G44" s="573">
        <f>[10]BridgeConst!$W$44</f>
        <v>844.6147965116279</v>
      </c>
      <c r="H44" s="593">
        <f t="shared" si="0"/>
        <v>424.04273501245314</v>
      </c>
      <c r="I44" s="140" t="str">
        <f>'[11]2022'!$EB$14</f>
        <v/>
      </c>
      <c r="J44" s="67" t="str">
        <f>'[11]2022'!$EB$25</f>
        <v/>
      </c>
      <c r="K44" s="67">
        <f>'[11]2022'!$EB$36</f>
        <v>141.97304687499999</v>
      </c>
      <c r="L44" s="67" t="str">
        <f>'[11]2022'!$EB$47</f>
        <v/>
      </c>
      <c r="M44" s="67" t="str">
        <f>'[11]2022'!$EB$58</f>
        <v/>
      </c>
      <c r="N44" s="67" t="str">
        <f>'[11]2022'!$EB$69</f>
        <v/>
      </c>
      <c r="O44" s="67" t="str">
        <f>'[11]2022'!$EB$80</f>
        <v/>
      </c>
      <c r="P44" s="67" t="str">
        <f>'[11]2022'!$EB$91</f>
        <v/>
      </c>
      <c r="Q44" s="67" t="str">
        <f>'[11]2022'!$EB$102</f>
        <v/>
      </c>
      <c r="R44" s="67" t="str">
        <f>'[11]2022'!$EB$113</f>
        <v/>
      </c>
      <c r="S44" s="67">
        <f>'[11]2022'!$EB$124</f>
        <v>464.150390625</v>
      </c>
      <c r="T44" s="287" t="str">
        <f>'[11]2022'!$EB$135</f>
        <v/>
      </c>
      <c r="U44" s="141">
        <f>'[11]2022'!$EA$136</f>
        <v>54032.400390625</v>
      </c>
      <c r="V44" s="162">
        <f>'[11]2022'!$DZ$136</f>
        <v>165</v>
      </c>
      <c r="W44" s="109">
        <f t="shared" si="1"/>
        <v>327.46909327651514</v>
      </c>
      <c r="X44" s="142">
        <f t="shared" si="2"/>
        <v>-61.228586732199531</v>
      </c>
    </row>
    <row r="45" spans="2:24" x14ac:dyDescent="0.25">
      <c r="B45" s="460">
        <v>43</v>
      </c>
      <c r="C45" s="138" t="s">
        <v>564</v>
      </c>
      <c r="D45" s="154"/>
      <c r="E45" s="458" t="s">
        <v>446</v>
      </c>
      <c r="F45" s="27" t="str">
        <f>[9]BridgeConst!$W$45</f>
        <v/>
      </c>
      <c r="G45" s="308" t="str">
        <f>[10]BridgeConst!$W$45</f>
        <v/>
      </c>
      <c r="H45" s="598" t="str">
        <f t="shared" si="0"/>
        <v>N/A</v>
      </c>
      <c r="I45" s="69" t="str">
        <f>'[12]2016'!$EE$14</f>
        <v/>
      </c>
      <c r="J45" s="297" t="str">
        <f>'[12]2016'!$EE$25</f>
        <v/>
      </c>
      <c r="K45" s="71" t="str">
        <f>'[12]2016'!$EE$36</f>
        <v/>
      </c>
      <c r="L45" s="71" t="str">
        <f>'[12]2016'!$EE$47</f>
        <v/>
      </c>
      <c r="M45" s="69" t="str">
        <f>'[12]2016'!$EE$58</f>
        <v/>
      </c>
      <c r="N45" s="71" t="str">
        <f>'[12]2016'!$EE$69</f>
        <v/>
      </c>
      <c r="O45" s="69" t="str">
        <f>'[12]2016'!$EE$80</f>
        <v/>
      </c>
      <c r="P45" s="71" t="str">
        <f>'[12]2016'!$EE$91</f>
        <v/>
      </c>
      <c r="Q45" s="71" t="str">
        <f>'[12]2016'!$EE$102</f>
        <v/>
      </c>
      <c r="R45" s="297" t="str">
        <f>'[12]2016'!$EE$113</f>
        <v/>
      </c>
      <c r="S45" s="71" t="str">
        <f>'[12]2016'!$EE$124</f>
        <v/>
      </c>
      <c r="T45" s="297" t="str">
        <f>'[12]2016'!$EE$135</f>
        <v/>
      </c>
      <c r="U45" s="157" t="str">
        <f>'[12]2016'!$ED$136</f>
        <v/>
      </c>
      <c r="V45" s="72" t="str">
        <f>'[12]2016'!$EC$136</f>
        <v/>
      </c>
      <c r="W45" s="71" t="str">
        <f t="shared" si="1"/>
        <v/>
      </c>
      <c r="X45" s="73" t="str">
        <f t="shared" si="2"/>
        <v>N/A</v>
      </c>
    </row>
  </sheetData>
  <mergeCells count="4">
    <mergeCell ref="B1:E1"/>
    <mergeCell ref="G1:H1"/>
    <mergeCell ref="I1:T1"/>
    <mergeCell ref="U1:X1"/>
  </mergeCells>
  <pageMargins left="0.7" right="0.7" top="0.75" bottom="0.75" header="0.3" footer="0.3"/>
  <pageSetup orientation="portrait" r:id="rId1"/>
  <headerFooter>
    <oddFooter>&amp;L&amp;1#&amp;"Calibri"&amp;11&amp;K000000Classification: Public</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W45"/>
  <sheetViews>
    <sheetView workbookViewId="0">
      <selection activeCell="K12" sqref="K12"/>
    </sheetView>
  </sheetViews>
  <sheetFormatPr defaultRowHeight="15" x14ac:dyDescent="0.25"/>
  <cols>
    <col min="1" max="1" width="2.7109375" customWidth="1"/>
    <col min="2" max="2" width="3.7109375" customWidth="1"/>
    <col min="3" max="3" width="41.7109375" customWidth="1"/>
    <col min="4" max="4" width="4.42578125" customWidth="1"/>
    <col min="5" max="7" width="6.28515625" customWidth="1"/>
    <col min="8" max="8" width="7" style="12" customWidth="1"/>
    <col min="9" max="12" width="6.28515625" style="12" customWidth="1"/>
    <col min="13" max="13" width="5.28515625" style="12" customWidth="1"/>
    <col min="14" max="14" width="6.28515625" style="12" customWidth="1"/>
    <col min="15" max="15" width="5.28515625" style="12" customWidth="1"/>
    <col min="16" max="18" width="6.28515625" style="12" customWidth="1"/>
    <col min="19" max="19" width="5.28515625" style="12" customWidth="1"/>
    <col min="20" max="20" width="8.85546875" style="12" customWidth="1"/>
    <col min="21" max="21" width="7.28515625" style="12" customWidth="1"/>
    <col min="22" max="22" width="7.5703125" style="12" customWidth="1"/>
    <col min="23" max="23" width="7.85546875" style="482" customWidth="1"/>
  </cols>
  <sheetData>
    <row r="1" spans="2:23" x14ac:dyDescent="0.25">
      <c r="B1" s="674" t="s">
        <v>565</v>
      </c>
      <c r="C1" s="676"/>
      <c r="D1" s="675"/>
      <c r="E1" s="462">
        <v>2020</v>
      </c>
      <c r="F1" s="674">
        <v>2021</v>
      </c>
      <c r="G1" s="675"/>
      <c r="H1" s="677" t="s">
        <v>1060</v>
      </c>
      <c r="I1" s="678"/>
      <c r="J1" s="678"/>
      <c r="K1" s="678"/>
      <c r="L1" s="678"/>
      <c r="M1" s="678"/>
      <c r="N1" s="678"/>
      <c r="O1" s="678"/>
      <c r="P1" s="678"/>
      <c r="Q1" s="678"/>
      <c r="R1" s="678"/>
      <c r="S1" s="679"/>
      <c r="T1" s="674" t="s">
        <v>1059</v>
      </c>
      <c r="U1" s="676"/>
      <c r="V1" s="676"/>
      <c r="W1" s="675"/>
    </row>
    <row r="2" spans="2:23" ht="15.75" thickBot="1" x14ac:dyDescent="0.3">
      <c r="B2" s="463" t="s">
        <v>517</v>
      </c>
      <c r="C2" s="166" t="s">
        <v>566</v>
      </c>
      <c r="D2" s="167" t="s">
        <v>416</v>
      </c>
      <c r="E2" s="168" t="s">
        <v>567</v>
      </c>
      <c r="F2" s="169" t="s">
        <v>567</v>
      </c>
      <c r="G2" s="170" t="s">
        <v>568</v>
      </c>
      <c r="H2" s="171" t="s">
        <v>432</v>
      </c>
      <c r="I2" s="172" t="s">
        <v>433</v>
      </c>
      <c r="J2" s="173" t="s">
        <v>434</v>
      </c>
      <c r="K2" s="172" t="s">
        <v>435</v>
      </c>
      <c r="L2" s="173" t="s">
        <v>436</v>
      </c>
      <c r="M2" s="172" t="s">
        <v>437</v>
      </c>
      <c r="N2" s="172" t="s">
        <v>438</v>
      </c>
      <c r="O2" s="172" t="s">
        <v>439</v>
      </c>
      <c r="P2" s="173" t="s">
        <v>440</v>
      </c>
      <c r="Q2" s="172" t="s">
        <v>441</v>
      </c>
      <c r="R2" s="172" t="s">
        <v>442</v>
      </c>
      <c r="S2" s="174" t="s">
        <v>443</v>
      </c>
      <c r="T2" s="171" t="s">
        <v>445</v>
      </c>
      <c r="U2" s="173" t="s">
        <v>521</v>
      </c>
      <c r="V2" s="173" t="s">
        <v>567</v>
      </c>
      <c r="W2" s="464" t="s">
        <v>568</v>
      </c>
    </row>
    <row r="3" spans="2:23" x14ac:dyDescent="0.25">
      <c r="B3" s="128">
        <v>1</v>
      </c>
      <c r="C3" s="175" t="s">
        <v>242</v>
      </c>
      <c r="D3" s="299" t="s">
        <v>569</v>
      </c>
      <c r="E3" s="300">
        <f>[13]BridgeRehab!$V$3</f>
        <v>37.927648865998009</v>
      </c>
      <c r="F3" s="153">
        <f>[14]BridgeRehab!$V$3</f>
        <v>81.155000000000001</v>
      </c>
      <c r="G3" s="599">
        <f>IF(OR(E3="",F3=""),"N/A",(F3-E3)/E3*100)</f>
        <v>113.97318955026275</v>
      </c>
      <c r="H3" s="153" t="str">
        <f>'[15]2022'!$I$14</f>
        <v/>
      </c>
      <c r="I3" s="60">
        <f>'[15]2022'!$I$25</f>
        <v>167.52083333333334</v>
      </c>
      <c r="J3" s="60" t="str">
        <f>'[15]2022'!$I$36</f>
        <v/>
      </c>
      <c r="K3" s="60" t="str">
        <f>'[15]2022'!$I$47</f>
        <v/>
      </c>
      <c r="L3" s="59" t="str">
        <f>'[15]2022'!$I$58</f>
        <v/>
      </c>
      <c r="M3" s="60" t="str">
        <f>'[15]2022'!$I$69</f>
        <v/>
      </c>
      <c r="N3" s="60" t="str">
        <f>'[15]2022'!$I$80</f>
        <v/>
      </c>
      <c r="O3" s="60" t="str">
        <f>'[15]2022'!$I$91</f>
        <v/>
      </c>
      <c r="P3" s="59" t="str">
        <f>'[15]2022'!$I$102</f>
        <v/>
      </c>
      <c r="Q3" s="60" t="str">
        <f>'[15]2022'!$I$113</f>
        <v/>
      </c>
      <c r="R3" s="60" t="str">
        <f>'[15]2022'!$I$124</f>
        <v/>
      </c>
      <c r="S3" s="301">
        <f>'[15]2022'!$I$135</f>
        <v>133.98750000000001</v>
      </c>
      <c r="T3" s="153">
        <f>'[15]2022'!$H$136</f>
        <v>123628.1875</v>
      </c>
      <c r="U3" s="60">
        <f>'[15]2022'!$G$136</f>
        <v>753</v>
      </c>
      <c r="V3" s="60">
        <f>IF(T3="","",T3/U3)</f>
        <v>164.18085989375831</v>
      </c>
      <c r="W3" s="369">
        <f>IF(OR(F3="",V3=""),"N/A",(V3-F3)/F3*100)</f>
        <v>102.30529221090296</v>
      </c>
    </row>
    <row r="4" spans="2:23" x14ac:dyDescent="0.25">
      <c r="B4" s="163">
        <v>2</v>
      </c>
      <c r="C4" s="176" t="s">
        <v>570</v>
      </c>
      <c r="D4" s="302" t="s">
        <v>569</v>
      </c>
      <c r="E4" s="303">
        <f>[13]BridgeRehab!$V$4</f>
        <v>21.54110128714062</v>
      </c>
      <c r="F4" s="157">
        <f>[14]BridgeRehab!$V$4</f>
        <v>24.625815587957618</v>
      </c>
      <c r="G4" s="304">
        <f>IF(OR(E4="",F4=""),"N/A",(F4-E4)/E4*100)</f>
        <v>14.320132753186943</v>
      </c>
      <c r="H4" s="157" t="str">
        <f>'[15]2022'!$L$14</f>
        <v/>
      </c>
      <c r="I4" s="71">
        <f>'[15]2022'!$L$25</f>
        <v>17.8125</v>
      </c>
      <c r="J4" s="71" t="str">
        <f>'[15]2022'!$L$36</f>
        <v/>
      </c>
      <c r="K4" s="71" t="str">
        <f>'[15]2022'!$L$47</f>
        <v/>
      </c>
      <c r="L4" s="72" t="str">
        <f>'[15]2022'!$L$58</f>
        <v/>
      </c>
      <c r="M4" s="71" t="str">
        <f>'[15]2022'!$L$69</f>
        <v/>
      </c>
      <c r="N4" s="71" t="str">
        <f>'[15]2022'!$L$80</f>
        <v/>
      </c>
      <c r="O4" s="71" t="str">
        <f>'[15]2022'!$L$91</f>
        <v/>
      </c>
      <c r="P4" s="72" t="str">
        <f>'[15]2022'!$L$102</f>
        <v/>
      </c>
      <c r="Q4" s="71" t="str">
        <f>'[15]2022'!$L$113</f>
        <v/>
      </c>
      <c r="R4" s="71" t="str">
        <f>'[15]2022'!$L$124</f>
        <v/>
      </c>
      <c r="S4" s="305" t="str">
        <f>'[15]2022'!$L$135</f>
        <v/>
      </c>
      <c r="T4" s="157">
        <f>'[15]2022'!$K$136</f>
        <v>12076.875</v>
      </c>
      <c r="U4" s="71">
        <f>'[15]2022'!$J$136</f>
        <v>678</v>
      </c>
      <c r="V4" s="71">
        <f t="shared" ref="V4:V11" si="0">IF(T4="","",T4/U4)</f>
        <v>17.8125</v>
      </c>
      <c r="W4" s="370">
        <f t="shared" ref="W4:W45" si="1">IF(OR(F4="",V4=""),"N/A",(V4-F4)/F4*100)</f>
        <v>-27.667370299359462</v>
      </c>
    </row>
    <row r="5" spans="2:23" x14ac:dyDescent="0.25">
      <c r="B5" s="90">
        <v>3</v>
      </c>
      <c r="C5" s="177" t="s">
        <v>571</v>
      </c>
      <c r="D5" s="165" t="s">
        <v>569</v>
      </c>
      <c r="E5" s="306">
        <f>[13]BridgeRehab!$V$5</f>
        <v>672.159587535014</v>
      </c>
      <c r="F5" s="130">
        <f>[14]BridgeRehab!$V$5</f>
        <v>643.75752631578939</v>
      </c>
      <c r="G5" s="307">
        <f t="shared" ref="G5:G18" si="2">IF(OR(E5="",F5=""),"N/A",(F5-E5)/E5*100)</f>
        <v>-4.2254937288601999</v>
      </c>
      <c r="H5" s="130" t="str">
        <f>'[15]2022'!$O$14</f>
        <v/>
      </c>
      <c r="I5" s="51">
        <f>'[15]2022'!$O$25</f>
        <v>538.95833333333337</v>
      </c>
      <c r="J5" s="51" t="str">
        <f>'[15]2022'!$O$36</f>
        <v/>
      </c>
      <c r="K5" s="51" t="str">
        <f>'[15]2022'!$O$47</f>
        <v/>
      </c>
      <c r="L5" s="54" t="str">
        <f>'[15]2022'!$O$58</f>
        <v/>
      </c>
      <c r="M5" s="51">
        <f>'[15]2022'!$O$69</f>
        <v>1498.697916666667</v>
      </c>
      <c r="N5" s="51" t="str">
        <f>'[15]2022'!$O$80</f>
        <v/>
      </c>
      <c r="O5" s="51" t="str">
        <f>'[15]2022'!$O$91</f>
        <v/>
      </c>
      <c r="P5" s="54" t="str">
        <f>'[15]2022'!$O$102</f>
        <v/>
      </c>
      <c r="Q5" s="51" t="str">
        <f>'[15]2022'!$O$113</f>
        <v/>
      </c>
      <c r="R5" s="51" t="str">
        <f>'[15]2022'!$O$124</f>
        <v/>
      </c>
      <c r="S5" s="101">
        <f>'[15]2022'!$O$135</f>
        <v>629.08999999999992</v>
      </c>
      <c r="T5" s="130">
        <f>'[15]2022'!$N$136</f>
        <v>121020.41250000001</v>
      </c>
      <c r="U5" s="51">
        <f>'[15]2022'!$M$136</f>
        <v>133</v>
      </c>
      <c r="V5" s="51">
        <f t="shared" si="0"/>
        <v>909.92791353383461</v>
      </c>
      <c r="W5" s="371">
        <f t="shared" si="1"/>
        <v>41.34637287137172</v>
      </c>
    </row>
    <row r="6" spans="2:23" x14ac:dyDescent="0.25">
      <c r="B6" s="90">
        <v>4</v>
      </c>
      <c r="C6" s="178" t="s">
        <v>572</v>
      </c>
      <c r="D6" s="160" t="s">
        <v>569</v>
      </c>
      <c r="E6" s="306">
        <f>[13]BridgeRehab!$V$6</f>
        <v>1602.301506849315</v>
      </c>
      <c r="F6" s="130">
        <f>[14]BridgeRehab!$V$6</f>
        <v>1985.6702898550727</v>
      </c>
      <c r="G6" s="307">
        <f t="shared" si="2"/>
        <v>23.926132589090223</v>
      </c>
      <c r="H6" s="130" t="str">
        <f>'[15]2022'!$R$14</f>
        <v/>
      </c>
      <c r="I6" s="51">
        <f>'[15]2022'!$R$25</f>
        <v>3222.5694444444448</v>
      </c>
      <c r="J6" s="51" t="str">
        <f>'[15]2022'!$R$36</f>
        <v/>
      </c>
      <c r="K6" s="51" t="str">
        <f>'[15]2022'!$R$47</f>
        <v/>
      </c>
      <c r="L6" s="54" t="str">
        <f>'[15]2022'!$R$58</f>
        <v/>
      </c>
      <c r="M6" s="51" t="str">
        <f>'[15]2022'!$R$69</f>
        <v/>
      </c>
      <c r="N6" s="51" t="str">
        <f>'[15]2022'!$R$80</f>
        <v/>
      </c>
      <c r="O6" s="51" t="str">
        <f>'[15]2022'!$R$91</f>
        <v/>
      </c>
      <c r="P6" s="54" t="str">
        <f>'[15]2022'!$R$102</f>
        <v/>
      </c>
      <c r="Q6" s="51" t="str">
        <f>'[15]2022'!$R$113</f>
        <v/>
      </c>
      <c r="R6" s="51" t="str">
        <f>'[15]2022'!$R$124</f>
        <v/>
      </c>
      <c r="S6" s="101">
        <f>'[15]2022'!$R$135</f>
        <v>1649.4175</v>
      </c>
      <c r="T6" s="130">
        <f>'[15]2022'!$Q$136</f>
        <v>35829.591666666667</v>
      </c>
      <c r="U6" s="51">
        <f>'[15]2022'!$P$136</f>
        <v>16</v>
      </c>
      <c r="V6" s="51">
        <f t="shared" si="0"/>
        <v>2239.3494791666667</v>
      </c>
      <c r="W6" s="371">
        <f t="shared" si="1"/>
        <v>12.775494028774997</v>
      </c>
    </row>
    <row r="7" spans="2:23" x14ac:dyDescent="0.25">
      <c r="B7" s="90">
        <v>5</v>
      </c>
      <c r="C7" s="178" t="s">
        <v>573</v>
      </c>
      <c r="D7" s="160" t="s">
        <v>569</v>
      </c>
      <c r="E7" s="306">
        <f>[13]BridgeRehab!$V$7</f>
        <v>1348.3072668650796</v>
      </c>
      <c r="F7" s="130">
        <f>[14]BridgeRehab!$V$7</f>
        <v>4572.2271777777778</v>
      </c>
      <c r="G7" s="307">
        <f t="shared" si="2"/>
        <v>239.10869503867366</v>
      </c>
      <c r="H7" s="130" t="str">
        <f>'[15]2022'!$U$14</f>
        <v/>
      </c>
      <c r="I7" s="51">
        <f>'[15]2022'!$U$25</f>
        <v>1860.625</v>
      </c>
      <c r="J7" s="51" t="str">
        <f>'[15]2022'!$U$36</f>
        <v/>
      </c>
      <c r="K7" s="51" t="str">
        <f>'[15]2022'!$U$47</f>
        <v/>
      </c>
      <c r="L7" s="54" t="str">
        <f>'[15]2022'!$U$58</f>
        <v/>
      </c>
      <c r="M7" s="51">
        <f>'[15]2022'!$U$69</f>
        <v>2853.6979166666665</v>
      </c>
      <c r="N7" s="51" t="str">
        <f>'[15]2022'!$U$80</f>
        <v/>
      </c>
      <c r="O7" s="51" t="str">
        <f>'[15]2022'!$U$91</f>
        <v/>
      </c>
      <c r="P7" s="54" t="str">
        <f>'[15]2022'!$U$102</f>
        <v/>
      </c>
      <c r="Q7" s="51" t="str">
        <f>'[15]2022'!$U$113</f>
        <v/>
      </c>
      <c r="R7" s="51" t="str">
        <f>'[15]2022'!$U$124</f>
        <v/>
      </c>
      <c r="S7" s="101" t="str">
        <f>'[15]2022'!$U$135</f>
        <v/>
      </c>
      <c r="T7" s="130">
        <f>'[15]2022'!$T$136</f>
        <v>33125.78125</v>
      </c>
      <c r="U7" s="51">
        <f>'[15]2022'!$S$136</f>
        <v>13</v>
      </c>
      <c r="V7" s="51">
        <f t="shared" si="0"/>
        <v>2548.1370192307691</v>
      </c>
      <c r="W7" s="371">
        <f t="shared" si="1"/>
        <v>-44.26923859743053</v>
      </c>
    </row>
    <row r="8" spans="2:23" x14ac:dyDescent="0.25">
      <c r="B8" s="90">
        <v>6</v>
      </c>
      <c r="C8" s="178" t="s">
        <v>574</v>
      </c>
      <c r="D8" s="160" t="s">
        <v>569</v>
      </c>
      <c r="E8" s="306">
        <f>[13]BridgeRehab!$V$8</f>
        <v>995.61678853754938</v>
      </c>
      <c r="F8" s="130">
        <f>[14]BridgeRehab!$V$8</f>
        <v>1300</v>
      </c>
      <c r="G8" s="307">
        <f t="shared" si="2"/>
        <v>30.572326116512738</v>
      </c>
      <c r="H8" s="130" t="str">
        <f>'[15]2022'!$X$14</f>
        <v/>
      </c>
      <c r="I8" s="51" t="str">
        <f>'[15]2022'!$X$25</f>
        <v/>
      </c>
      <c r="J8" s="51" t="str">
        <f>'[15]2022'!$X$36</f>
        <v/>
      </c>
      <c r="K8" s="51" t="str">
        <f>'[15]2022'!$X$47</f>
        <v/>
      </c>
      <c r="L8" s="54" t="str">
        <f>'[15]2022'!$X$58</f>
        <v/>
      </c>
      <c r="M8" s="51">
        <f>'[15]2022'!$X$69</f>
        <v>2530.46875</v>
      </c>
      <c r="N8" s="51" t="str">
        <f>'[15]2022'!$X$80</f>
        <v/>
      </c>
      <c r="O8" s="51" t="str">
        <f>'[15]2022'!$X$91</f>
        <v/>
      </c>
      <c r="P8" s="54" t="str">
        <f>'[15]2022'!$X$102</f>
        <v/>
      </c>
      <c r="Q8" s="51" t="str">
        <f>'[15]2022'!$X$113</f>
        <v/>
      </c>
      <c r="R8" s="51" t="str">
        <f>'[15]2022'!$X$124</f>
        <v/>
      </c>
      <c r="S8" s="101">
        <f>'[15]2022'!$X$135</f>
        <v>2024.8724999999999</v>
      </c>
      <c r="T8" s="130">
        <f>'[15]2022'!$W$136</f>
        <v>58205.756249999999</v>
      </c>
      <c r="U8" s="51">
        <f>'[15]2022'!$V$136</f>
        <v>25</v>
      </c>
      <c r="V8" s="51">
        <f t="shared" si="0"/>
        <v>2328.2302500000001</v>
      </c>
      <c r="W8" s="371">
        <f t="shared" si="1"/>
        <v>79.094634615384621</v>
      </c>
    </row>
    <row r="9" spans="2:23" x14ac:dyDescent="0.25">
      <c r="B9" s="92">
        <v>7</v>
      </c>
      <c r="C9" s="179" t="s">
        <v>575</v>
      </c>
      <c r="D9" s="139" t="s">
        <v>569</v>
      </c>
      <c r="E9" s="308">
        <f>[13]BridgeRehab!$V$9</f>
        <v>2486.0978688524592</v>
      </c>
      <c r="F9" s="28">
        <f>[14]BridgeRehab!$V$9</f>
        <v>1616.6666666666665</v>
      </c>
      <c r="G9" s="309">
        <f t="shared" si="2"/>
        <v>-34.9717206662949</v>
      </c>
      <c r="H9" s="28" t="str">
        <f>'[15]2022'!$AA$14</f>
        <v/>
      </c>
      <c r="I9" s="23">
        <f>'[15]2022'!$AA$25</f>
        <v>1619.4125000000001</v>
      </c>
      <c r="J9" s="23" t="str">
        <f>'[15]2022'!$AA$36</f>
        <v/>
      </c>
      <c r="K9" s="23" t="str">
        <f>'[15]2022'!$AA$47</f>
        <v/>
      </c>
      <c r="L9" s="26" t="str">
        <f>'[15]2022'!$AA$58</f>
        <v/>
      </c>
      <c r="M9" s="23">
        <f>'[15]2022'!$AA$69</f>
        <v>4280.208333333333</v>
      </c>
      <c r="N9" s="23" t="str">
        <f>'[15]2022'!$AA$80</f>
        <v/>
      </c>
      <c r="O9" s="23" t="str">
        <f>'[15]2022'!$AA$91</f>
        <v/>
      </c>
      <c r="P9" s="26" t="str">
        <f>'[15]2022'!$AA$102</f>
        <v/>
      </c>
      <c r="Q9" s="23" t="str">
        <f>'[15]2022'!$AA$113</f>
        <v/>
      </c>
      <c r="R9" s="23" t="str">
        <f>'[15]2022'!$AA$124</f>
        <v/>
      </c>
      <c r="S9" s="96">
        <f>'[15]2022'!$AA$135</f>
        <v>2158.8217857142854</v>
      </c>
      <c r="T9" s="28">
        <f>'[15]2022'!$Z$136</f>
        <v>86267.575833333336</v>
      </c>
      <c r="U9" s="23">
        <f>'[15]2022'!$Y$136</f>
        <v>44.5</v>
      </c>
      <c r="V9" s="23">
        <f t="shared" si="0"/>
        <v>1938.5972097378278</v>
      </c>
      <c r="W9" s="372">
        <f t="shared" si="1"/>
        <v>19.913229468319258</v>
      </c>
    </row>
    <row r="10" spans="2:23" x14ac:dyDescent="0.25">
      <c r="B10" s="163">
        <v>8</v>
      </c>
      <c r="C10" s="176" t="s">
        <v>576</v>
      </c>
      <c r="D10" s="310" t="s">
        <v>569</v>
      </c>
      <c r="E10" s="303">
        <f>[13]BridgeRehab!$V$10</f>
        <v>1782.2094117647057</v>
      </c>
      <c r="F10" s="157">
        <f>[14]BridgeRehab!$V$10</f>
        <v>1501.7855555555554</v>
      </c>
      <c r="G10" s="304">
        <f t="shared" si="2"/>
        <v>-15.734618746709486</v>
      </c>
      <c r="H10" s="157" t="str">
        <f>'[15]2022'!$AD$14</f>
        <v/>
      </c>
      <c r="I10" s="71">
        <f>'[15]2022'!$AD$25</f>
        <v>1316.6666666666667</v>
      </c>
      <c r="J10" s="71" t="str">
        <f>'[15]2022'!$AD$36</f>
        <v/>
      </c>
      <c r="K10" s="71" t="str">
        <f>'[15]2022'!$AD$47</f>
        <v/>
      </c>
      <c r="L10" s="72" t="str">
        <f>'[15]2022'!$AD$58</f>
        <v/>
      </c>
      <c r="M10" s="71" t="str">
        <f>'[15]2022'!$AD$69</f>
        <v/>
      </c>
      <c r="N10" s="71" t="str">
        <f>'[15]2022'!$AD$80</f>
        <v/>
      </c>
      <c r="O10" s="71" t="str">
        <f>'[15]2022'!$AD$91</f>
        <v/>
      </c>
      <c r="P10" s="72" t="str">
        <f>'[15]2022'!$AD$102</f>
        <v/>
      </c>
      <c r="Q10" s="71" t="str">
        <f>'[15]2022'!$AD$113</f>
        <v/>
      </c>
      <c r="R10" s="71" t="str">
        <f>'[15]2022'!$AD$124</f>
        <v/>
      </c>
      <c r="S10" s="305" t="str">
        <f>'[15]2022'!$AD$135</f>
        <v/>
      </c>
      <c r="T10" s="157">
        <f>'[15]2022'!$AC$136</f>
        <v>23700</v>
      </c>
      <c r="U10" s="71">
        <f>'[15]2022'!$AB$136</f>
        <v>18</v>
      </c>
      <c r="V10" s="71">
        <f t="shared" si="0"/>
        <v>1316.6666666666667</v>
      </c>
      <c r="W10" s="370">
        <f t="shared" si="1"/>
        <v>-12.32658605644983</v>
      </c>
    </row>
    <row r="11" spans="2:23" x14ac:dyDescent="0.25">
      <c r="B11" s="163">
        <v>9</v>
      </c>
      <c r="C11" s="176" t="s">
        <v>577</v>
      </c>
      <c r="D11" s="311" t="s">
        <v>419</v>
      </c>
      <c r="E11" s="303">
        <f>[13]BridgeRehab!$V$11</f>
        <v>945.83333333333337</v>
      </c>
      <c r="F11" s="157">
        <f>[14]BridgeRehab!$V$11</f>
        <v>304.02671875000004</v>
      </c>
      <c r="G11" s="304">
        <f t="shared" si="2"/>
        <v>-67.856205947136573</v>
      </c>
      <c r="H11" s="157" t="str">
        <f>'[15]2022'!$AG$14</f>
        <v/>
      </c>
      <c r="I11" s="71" t="str">
        <f>'[15]2022'!$AG$25</f>
        <v/>
      </c>
      <c r="J11" s="71" t="str">
        <f>'[15]2022'!$AG$36</f>
        <v/>
      </c>
      <c r="K11" s="71" t="str">
        <f>'[15]2022'!$AG$47</f>
        <v/>
      </c>
      <c r="L11" s="72" t="str">
        <f>'[15]2022'!$AG$58</f>
        <v/>
      </c>
      <c r="M11" s="71" t="str">
        <f>'[15]2022'!$AG$69</f>
        <v/>
      </c>
      <c r="N11" s="71" t="str">
        <f>'[15]2022'!$AG$80</f>
        <v/>
      </c>
      <c r="O11" s="71" t="str">
        <f>'[15]2022'!$AG$91</f>
        <v/>
      </c>
      <c r="P11" s="72" t="str">
        <f>'[15]2022'!$AG$102</f>
        <v/>
      </c>
      <c r="Q11" s="71" t="str">
        <f>'[15]2022'!$AG$113</f>
        <v/>
      </c>
      <c r="R11" s="71" t="str">
        <f>'[15]2022'!$AG$124</f>
        <v/>
      </c>
      <c r="S11" s="305" t="str">
        <f>'[15]2022'!$AG$135</f>
        <v/>
      </c>
      <c r="T11" s="157" t="str">
        <f>'[15]2022'!$AF$136</f>
        <v/>
      </c>
      <c r="U11" s="71" t="str">
        <f>'[15]2022'!$AE$136</f>
        <v/>
      </c>
      <c r="V11" s="71" t="str">
        <f t="shared" si="0"/>
        <v/>
      </c>
      <c r="W11" s="370" t="str">
        <f t="shared" si="1"/>
        <v>N/A</v>
      </c>
    </row>
    <row r="12" spans="2:23" x14ac:dyDescent="0.25">
      <c r="B12" s="90">
        <v>10</v>
      </c>
      <c r="C12" s="180" t="s">
        <v>578</v>
      </c>
      <c r="D12" s="312" t="s">
        <v>419</v>
      </c>
      <c r="E12" s="306">
        <f>[13]BridgeRehab!$V$12</f>
        <v>61.510290540540538</v>
      </c>
      <c r="F12" s="130" t="str">
        <f>[14]BridgeRehab!$V$12</f>
        <v/>
      </c>
      <c r="G12" s="307" t="str">
        <f t="shared" si="2"/>
        <v>N/A</v>
      </c>
      <c r="H12" s="130" t="str">
        <f>'[15]2022'!$DP$14</f>
        <v/>
      </c>
      <c r="I12" s="51">
        <f>'[15]2022'!$DP$25</f>
        <v>173.4375</v>
      </c>
      <c r="J12" s="51" t="str">
        <f>'[15]2022'!$DP$36</f>
        <v/>
      </c>
      <c r="K12" s="51" t="str">
        <f>'[15]2022'!$DP$47</f>
        <v/>
      </c>
      <c r="L12" s="54" t="str">
        <f>'[15]2022'!$DP$58</f>
        <v/>
      </c>
      <c r="M12" s="51">
        <f>'[15]2022'!$DP$69</f>
        <v>111.30208333333333</v>
      </c>
      <c r="N12" s="51" t="str">
        <f>'[15]2022'!$DP$80</f>
        <v/>
      </c>
      <c r="O12" s="51" t="str">
        <f>'[15]2022'!$DP$91</f>
        <v/>
      </c>
      <c r="P12" s="54" t="str">
        <f>'[15]2022'!$DP$102</f>
        <v/>
      </c>
      <c r="Q12" s="51" t="str">
        <f>'[15]2022'!$DP$113</f>
        <v/>
      </c>
      <c r="R12" s="51" t="str">
        <f>'[15]2022'!$DP$124</f>
        <v/>
      </c>
      <c r="S12" s="101">
        <f>'[15]2022'!$DP$135</f>
        <v>106.63500000000001</v>
      </c>
      <c r="T12" s="130">
        <f>'[15]2022'!$DO$136</f>
        <v>45569.21875</v>
      </c>
      <c r="U12" s="51">
        <f>'[15]2022'!$DN$136</f>
        <v>370</v>
      </c>
      <c r="V12" s="51">
        <f>IF(T12="","",T12/U12)</f>
        <v>123.16005067567568</v>
      </c>
      <c r="W12" s="371" t="str">
        <f t="shared" si="1"/>
        <v>N/A</v>
      </c>
    </row>
    <row r="13" spans="2:23" x14ac:dyDescent="0.25">
      <c r="B13" s="92">
        <v>11</v>
      </c>
      <c r="C13" s="179" t="s">
        <v>579</v>
      </c>
      <c r="D13" s="313" t="s">
        <v>419</v>
      </c>
      <c r="E13" s="308">
        <f>[13]BridgeRehab!$V$13</f>
        <v>245.7021212121212</v>
      </c>
      <c r="F13" s="28">
        <f>[14]BridgeRehab!$V$13</f>
        <v>403.31592920353978</v>
      </c>
      <c r="G13" s="309">
        <f t="shared" si="2"/>
        <v>64.148330186920276</v>
      </c>
      <c r="H13" s="28" t="str">
        <f>'[15]2022'!$DS$14</f>
        <v/>
      </c>
      <c r="I13" s="23" t="str">
        <f>'[15]2022'!$DS$25</f>
        <v/>
      </c>
      <c r="J13" s="23" t="str">
        <f>'[15]2022'!$DS$36</f>
        <v/>
      </c>
      <c r="K13" s="23" t="str">
        <f>'[15]2022'!$DS$47</f>
        <v/>
      </c>
      <c r="L13" s="26" t="str">
        <f>'[15]2022'!$DS$58</f>
        <v/>
      </c>
      <c r="M13" s="23">
        <f>'[15]2022'!$DS$69</f>
        <v>472.76041666666669</v>
      </c>
      <c r="N13" s="23" t="str">
        <f>'[15]2022'!$DS$80</f>
        <v/>
      </c>
      <c r="O13" s="23" t="str">
        <f>'[15]2022'!$DS$91</f>
        <v/>
      </c>
      <c r="P13" s="26" t="str">
        <f>'[15]2022'!$DS$102</f>
        <v/>
      </c>
      <c r="Q13" s="23" t="str">
        <f>'[15]2022'!$DS$113</f>
        <v/>
      </c>
      <c r="R13" s="23" t="str">
        <f>'[15]2022'!$DS$124</f>
        <v/>
      </c>
      <c r="S13" s="96">
        <f>'[15]2022'!$DS$135</f>
        <v>259.45749999999998</v>
      </c>
      <c r="T13" s="28">
        <f>'[15]2022'!$DR$136</f>
        <v>17238.933333333334</v>
      </c>
      <c r="U13" s="23">
        <f>'[15]2022'!$DQ$136</f>
        <v>50</v>
      </c>
      <c r="V13" s="23">
        <f>IF(T13="","",T13/U13)</f>
        <v>344.77866666666671</v>
      </c>
      <c r="W13" s="372">
        <f t="shared" si="1"/>
        <v>-14.513997166556573</v>
      </c>
    </row>
    <row r="14" spans="2:23" x14ac:dyDescent="0.25">
      <c r="B14" s="90">
        <v>12</v>
      </c>
      <c r="C14" s="178" t="s">
        <v>580</v>
      </c>
      <c r="D14" s="314" t="s">
        <v>420</v>
      </c>
      <c r="E14" s="315" t="str">
        <f>[13]BridgeRehab!$V$14</f>
        <v/>
      </c>
      <c r="F14" s="290">
        <f>[14]BridgeRehab!$V$14</f>
        <v>2.0832873673114167</v>
      </c>
      <c r="G14" s="307" t="str">
        <f t="shared" si="2"/>
        <v>N/A</v>
      </c>
      <c r="H14" s="290" t="str">
        <f>'[15]2022'!$AJ$14</f>
        <v/>
      </c>
      <c r="I14" s="148" t="str">
        <f>'[15]2022'!$AJ$25</f>
        <v/>
      </c>
      <c r="J14" s="148" t="str">
        <f>'[15]2022'!$AJ$36</f>
        <v/>
      </c>
      <c r="K14" s="148" t="str">
        <f>'[15]2022'!$AJ$47</f>
        <v/>
      </c>
      <c r="L14" s="316" t="str">
        <f>'[15]2022'!$AJ$58</f>
        <v/>
      </c>
      <c r="M14" s="148" t="str">
        <f>'[15]2022'!$AJ$69</f>
        <v/>
      </c>
      <c r="N14" s="148" t="str">
        <f>'[15]2022'!$AJ$80</f>
        <v/>
      </c>
      <c r="O14" s="148" t="str">
        <f>'[15]2022'!$AJ$91</f>
        <v/>
      </c>
      <c r="P14" s="316" t="str">
        <f>'[15]2022'!$AJ$102</f>
        <v/>
      </c>
      <c r="Q14" s="148" t="str">
        <f>'[15]2022'!$AJ$113</f>
        <v/>
      </c>
      <c r="R14" s="148" t="str">
        <f>'[15]2022'!$AJ$124</f>
        <v/>
      </c>
      <c r="S14" s="317" t="str">
        <f>'[15]2022'!$AJ$135</f>
        <v/>
      </c>
      <c r="T14" s="130" t="str">
        <f>'[15]2022'!$AI$136</f>
        <v/>
      </c>
      <c r="U14" s="51" t="str">
        <f>'[15]2022'!$AH$136</f>
        <v/>
      </c>
      <c r="V14" s="148" t="str">
        <f>IF(T14="","",T14/U14)</f>
        <v/>
      </c>
      <c r="W14" s="371" t="str">
        <f t="shared" si="1"/>
        <v>N/A</v>
      </c>
    </row>
    <row r="15" spans="2:23" x14ac:dyDescent="0.25">
      <c r="B15" s="90">
        <v>13</v>
      </c>
      <c r="C15" s="178" t="s">
        <v>581</v>
      </c>
      <c r="D15" s="314" t="s">
        <v>420</v>
      </c>
      <c r="E15" s="315" t="str">
        <f>[13]BridgeRehab!$V$15</f>
        <v/>
      </c>
      <c r="F15" s="290" t="str">
        <f>[14]BridgeRehab!$V$15</f>
        <v/>
      </c>
      <c r="G15" s="307" t="str">
        <f t="shared" si="2"/>
        <v>N/A</v>
      </c>
      <c r="H15" s="290" t="str">
        <f>'[15]2022'!$AM$14</f>
        <v/>
      </c>
      <c r="I15" s="148" t="str">
        <f>'[15]2022'!$AM$25</f>
        <v/>
      </c>
      <c r="J15" s="148" t="str">
        <f>'[15]2022'!$AM$36</f>
        <v/>
      </c>
      <c r="K15" s="148" t="str">
        <f>'[15]2022'!$AM$47</f>
        <v/>
      </c>
      <c r="L15" s="316" t="str">
        <f>'[15]2022'!$AM$58</f>
        <v/>
      </c>
      <c r="M15" s="148" t="str">
        <f>'[15]2022'!$AM$69</f>
        <v/>
      </c>
      <c r="N15" s="148" t="str">
        <f>'[15]2022'!$AM$80</f>
        <v/>
      </c>
      <c r="O15" s="148" t="str">
        <f>'[15]2022'!$AM$91</f>
        <v/>
      </c>
      <c r="P15" s="316" t="str">
        <f>'[15]2022'!$AM$102</f>
        <v/>
      </c>
      <c r="Q15" s="148" t="str">
        <f>'[15]2022'!$AM$113</f>
        <v/>
      </c>
      <c r="R15" s="148" t="str">
        <f>'[15]2022'!$AM$124</f>
        <v/>
      </c>
      <c r="S15" s="317" t="str">
        <f>'[15]2022'!$AM$135</f>
        <v/>
      </c>
      <c r="T15" s="130" t="str">
        <f>'[15]2022'!$AL$136</f>
        <v/>
      </c>
      <c r="U15" s="51" t="str">
        <f>'[15]2022'!$AK$136</f>
        <v/>
      </c>
      <c r="V15" s="148" t="str">
        <f>IF(T15="","",T15/U15)</f>
        <v/>
      </c>
      <c r="W15" s="371" t="str">
        <f t="shared" si="1"/>
        <v>N/A</v>
      </c>
    </row>
    <row r="16" spans="2:23" x14ac:dyDescent="0.25">
      <c r="B16" s="90">
        <v>14</v>
      </c>
      <c r="C16" s="178" t="s">
        <v>582</v>
      </c>
      <c r="D16" s="314" t="s">
        <v>420</v>
      </c>
      <c r="E16" s="315">
        <f>[13]BridgeRehab!$V$16</f>
        <v>8.9277404911373708</v>
      </c>
      <c r="F16" s="290">
        <f>[14]BridgeRehab!$V$16</f>
        <v>9.2783759809513917</v>
      </c>
      <c r="G16" s="307">
        <f t="shared" si="2"/>
        <v>3.9274829970931528</v>
      </c>
      <c r="H16" s="290" t="str">
        <f>'[15]2022'!$AP$14</f>
        <v/>
      </c>
      <c r="I16" s="148" t="str">
        <f>'[15]2022'!$AP$25</f>
        <v/>
      </c>
      <c r="J16" s="148" t="str">
        <f>'[15]2022'!$AP$36</f>
        <v/>
      </c>
      <c r="K16" s="148" t="str">
        <f>'[15]2022'!$AP$47</f>
        <v/>
      </c>
      <c r="L16" s="316" t="str">
        <f>'[15]2022'!$AP$58</f>
        <v/>
      </c>
      <c r="M16" s="148" t="str">
        <f>'[15]2022'!$AP$69</f>
        <v/>
      </c>
      <c r="N16" s="148" t="str">
        <f>'[15]2022'!$AP$80</f>
        <v/>
      </c>
      <c r="O16" s="148" t="str">
        <f>'[15]2022'!$AP$91</f>
        <v/>
      </c>
      <c r="P16" s="316" t="str">
        <f>'[15]2022'!$AP$102</f>
        <v/>
      </c>
      <c r="Q16" s="148" t="str">
        <f>'[15]2022'!$AP$113</f>
        <v/>
      </c>
      <c r="R16" s="148" t="str">
        <f>'[15]2022'!$AP$124</f>
        <v/>
      </c>
      <c r="S16" s="317" t="str">
        <f>'[15]2022'!$AP$135</f>
        <v/>
      </c>
      <c r="T16" s="130" t="str">
        <f>'[15]2022'!$AO$136</f>
        <v/>
      </c>
      <c r="U16" s="51" t="str">
        <f>'[15]2022'!$AN$136</f>
        <v/>
      </c>
      <c r="V16" s="148" t="str">
        <f t="shared" ref="V16:V34" si="3">IF(T16="","",T16/U16)</f>
        <v/>
      </c>
      <c r="W16" s="371" t="str">
        <f t="shared" si="1"/>
        <v>N/A</v>
      </c>
    </row>
    <row r="17" spans="2:23" x14ac:dyDescent="0.25">
      <c r="B17" s="90">
        <v>15</v>
      </c>
      <c r="C17" s="178" t="s">
        <v>583</v>
      </c>
      <c r="D17" s="314" t="s">
        <v>420</v>
      </c>
      <c r="E17" s="315" t="str">
        <f>[13]BridgeRehab!$V$17</f>
        <v/>
      </c>
      <c r="F17" s="290" t="str">
        <f>[14]BridgeRehab!$V$17</f>
        <v/>
      </c>
      <c r="G17" s="307" t="str">
        <f t="shared" si="2"/>
        <v>N/A</v>
      </c>
      <c r="H17" s="288" t="str">
        <f>'[15]2022'!$AS$14</f>
        <v/>
      </c>
      <c r="I17" s="148" t="str">
        <f>'[15]2022'!$AS$25</f>
        <v/>
      </c>
      <c r="J17" s="148" t="str">
        <f>'[15]2022'!$AS$36</f>
        <v/>
      </c>
      <c r="K17" s="148" t="str">
        <f>'[15]2022'!$AS$47</f>
        <v/>
      </c>
      <c r="L17" s="316" t="str">
        <f>'[15]2022'!$AS$58</f>
        <v/>
      </c>
      <c r="M17" s="148" t="str">
        <f>'[15]2022'!$AS$69</f>
        <v/>
      </c>
      <c r="N17" s="148" t="str">
        <f>'[15]2022'!$AS$80</f>
        <v/>
      </c>
      <c r="O17" s="148" t="str">
        <f>'[15]2022'!$AS$91</f>
        <v/>
      </c>
      <c r="P17" s="316" t="str">
        <f>'[15]2022'!$AS$102</f>
        <v/>
      </c>
      <c r="Q17" s="148" t="str">
        <f>'[15]2022'!$AS$113</f>
        <v/>
      </c>
      <c r="R17" s="148" t="str">
        <f>'[15]2022'!$AS$124</f>
        <v/>
      </c>
      <c r="S17" s="317" t="str">
        <f>'[15]2022'!$AS$135</f>
        <v/>
      </c>
      <c r="T17" s="132" t="str">
        <f>'[15]2022'!$AR$136</f>
        <v/>
      </c>
      <c r="U17" s="51" t="str">
        <f>'[15]2022'!$AQ$136</f>
        <v/>
      </c>
      <c r="V17" s="148" t="str">
        <f t="shared" si="3"/>
        <v/>
      </c>
      <c r="W17" s="371" t="str">
        <f t="shared" si="1"/>
        <v>N/A</v>
      </c>
    </row>
    <row r="18" spans="2:23" x14ac:dyDescent="0.25">
      <c r="B18" s="136">
        <v>16</v>
      </c>
      <c r="C18" s="181" t="s">
        <v>584</v>
      </c>
      <c r="D18" s="318" t="s">
        <v>420</v>
      </c>
      <c r="E18" s="319">
        <f>[13]BridgeRehab!$V$18</f>
        <v>5.7887000953402445</v>
      </c>
      <c r="F18" s="320">
        <f>[14]BridgeRehab!$V$18</f>
        <v>4.9766247444368332</v>
      </c>
      <c r="G18" s="321">
        <f t="shared" si="2"/>
        <v>-14.028630565212927</v>
      </c>
      <c r="H18" s="320" t="str">
        <f>'[15]2022'!$AV$14</f>
        <v/>
      </c>
      <c r="I18" s="149" t="str">
        <f>'[15]2022'!$AV$25</f>
        <v/>
      </c>
      <c r="J18" s="149" t="str">
        <f>'[15]2022'!$AV$36</f>
        <v/>
      </c>
      <c r="K18" s="149" t="str">
        <f>'[15]2022'!$AV$47</f>
        <v/>
      </c>
      <c r="L18" s="322" t="str">
        <f>'[15]2022'!$AV$58</f>
        <v/>
      </c>
      <c r="M18" s="149" t="str">
        <f>'[15]2022'!$AV$69</f>
        <v/>
      </c>
      <c r="N18" s="149" t="str">
        <f>'[15]2022'!$AV$80</f>
        <v/>
      </c>
      <c r="O18" s="149" t="str">
        <f>'[15]2022'!$AV$91</f>
        <v/>
      </c>
      <c r="P18" s="322" t="str">
        <f>'[15]2022'!$AV$102</f>
        <v/>
      </c>
      <c r="Q18" s="149" t="str">
        <f>'[15]2022'!$AV$113</f>
        <v/>
      </c>
      <c r="R18" s="149" t="str">
        <f>'[15]2022'!$AV$124</f>
        <v/>
      </c>
      <c r="S18" s="323" t="str">
        <f>'[15]2022'!$AV$135</f>
        <v/>
      </c>
      <c r="T18" s="141" t="str">
        <f>'[15]2022'!$AU$136</f>
        <v/>
      </c>
      <c r="U18" s="109" t="str">
        <f>'[15]2022'!$AT$136</f>
        <v/>
      </c>
      <c r="V18" s="149" t="str">
        <f t="shared" si="3"/>
        <v/>
      </c>
      <c r="W18" s="373" t="str">
        <f t="shared" si="1"/>
        <v>N/A</v>
      </c>
    </row>
    <row r="19" spans="2:23" x14ac:dyDescent="0.25">
      <c r="B19" s="163">
        <v>17</v>
      </c>
      <c r="C19" s="176" t="s">
        <v>540</v>
      </c>
      <c r="D19" s="311" t="s">
        <v>420</v>
      </c>
      <c r="E19" s="324">
        <f>[13]BridgeRehab!$V$19</f>
        <v>2.7856643548503164</v>
      </c>
      <c r="F19" s="325">
        <f>[14]BridgeRehab!$V$19</f>
        <v>1.6531175832289553</v>
      </c>
      <c r="G19" s="304">
        <f>IF(OR(E19="",F19=""),"N/A",(F19-E19)/E19*100)</f>
        <v>-40.656253853749611</v>
      </c>
      <c r="H19" s="325" t="str">
        <f>'[15]2022'!$AY$14</f>
        <v/>
      </c>
      <c r="I19" s="182" t="str">
        <f>'[15]2022'!$AY$25</f>
        <v/>
      </c>
      <c r="J19" s="182" t="str">
        <f>'[15]2022'!$AY$36</f>
        <v/>
      </c>
      <c r="K19" s="182" t="str">
        <f>'[15]2022'!$AY$47</f>
        <v/>
      </c>
      <c r="L19" s="326" t="str">
        <f>'[15]2022'!$AY$58</f>
        <v/>
      </c>
      <c r="M19" s="182" t="str">
        <f>'[15]2022'!$AY$69</f>
        <v/>
      </c>
      <c r="N19" s="182" t="str">
        <f>'[15]2022'!$AY$80</f>
        <v/>
      </c>
      <c r="O19" s="182" t="str">
        <f>'[15]2022'!$AY$91</f>
        <v/>
      </c>
      <c r="P19" s="326" t="str">
        <f>'[15]2022'!$AY$102</f>
        <v/>
      </c>
      <c r="Q19" s="182" t="str">
        <f>'[15]2022'!$AY$113</f>
        <v/>
      </c>
      <c r="R19" s="182" t="str">
        <f>'[15]2022'!$AY$124</f>
        <v/>
      </c>
      <c r="S19" s="327" t="str">
        <f>'[15]2022'!$AY$135</f>
        <v/>
      </c>
      <c r="T19" s="157" t="str">
        <f>'[15]2022'!$AX$136</f>
        <v/>
      </c>
      <c r="U19" s="71" t="str">
        <f>'[15]2022'!$AW$136</f>
        <v/>
      </c>
      <c r="V19" s="182" t="str">
        <f t="shared" si="3"/>
        <v/>
      </c>
      <c r="W19" s="370" t="str">
        <f t="shared" si="1"/>
        <v>N/A</v>
      </c>
    </row>
    <row r="20" spans="2:23" x14ac:dyDescent="0.25">
      <c r="B20" s="90">
        <v>18</v>
      </c>
      <c r="C20" s="178" t="s">
        <v>585</v>
      </c>
      <c r="D20" s="314" t="s">
        <v>586</v>
      </c>
      <c r="E20" s="306" t="str">
        <f>[13]BridgeRehab!$V$20</f>
        <v/>
      </c>
      <c r="F20" s="130" t="str">
        <f>[14]BridgeRehab!$V$20</f>
        <v/>
      </c>
      <c r="G20" s="307" t="str">
        <f t="shared" ref="G20:G40" si="4">IF(OR(E20="",F20=""),"N/A",(F20-E20)/E20*100)</f>
        <v>N/A</v>
      </c>
      <c r="H20" s="130" t="str">
        <f>'[15]2022'!$BB$14</f>
        <v/>
      </c>
      <c r="I20" s="51" t="str">
        <f>'[15]2022'!$BB$25</f>
        <v/>
      </c>
      <c r="J20" s="51" t="str">
        <f>'[15]2022'!$BB$36</f>
        <v/>
      </c>
      <c r="K20" s="51" t="str">
        <f>'[15]2022'!$BB$47</f>
        <v/>
      </c>
      <c r="L20" s="54" t="str">
        <f>'[15]2022'!$BB$58</f>
        <v/>
      </c>
      <c r="M20" s="51" t="str">
        <f>'[15]2022'!$BB$69</f>
        <v/>
      </c>
      <c r="N20" s="51" t="str">
        <f>'[15]2022'!$BB$80</f>
        <v/>
      </c>
      <c r="O20" s="182" t="str">
        <f>'[15]2022'!$AY$91</f>
        <v/>
      </c>
      <c r="P20" s="54" t="str">
        <f>'[15]2022'!$BB$102</f>
        <v/>
      </c>
      <c r="Q20" s="51" t="str">
        <f>'[15]2022'!$BB$113</f>
        <v/>
      </c>
      <c r="R20" s="51" t="str">
        <f>'[15]2022'!$BB$124</f>
        <v/>
      </c>
      <c r="S20" s="101" t="str">
        <f>'[15]2022'!$BB$135</f>
        <v/>
      </c>
      <c r="T20" s="130" t="str">
        <f>'[15]2022'!$BA$136</f>
        <v/>
      </c>
      <c r="U20" s="51" t="str">
        <f>'[15]2022'!$AZ$136</f>
        <v/>
      </c>
      <c r="V20" s="51" t="str">
        <f t="shared" si="3"/>
        <v/>
      </c>
      <c r="W20" s="371" t="str">
        <f t="shared" si="1"/>
        <v>N/A</v>
      </c>
    </row>
    <row r="21" spans="2:23" x14ac:dyDescent="0.25">
      <c r="B21" s="90">
        <v>19</v>
      </c>
      <c r="C21" s="178" t="s">
        <v>587</v>
      </c>
      <c r="D21" s="314" t="s">
        <v>586</v>
      </c>
      <c r="E21" s="306" t="str">
        <f>[13]BridgeRehab!$V$21</f>
        <v/>
      </c>
      <c r="F21" s="130">
        <f>[14]BridgeRehab!$V$21</f>
        <v>1750.9159116022101</v>
      </c>
      <c r="G21" s="307" t="str">
        <f t="shared" si="4"/>
        <v>N/A</v>
      </c>
      <c r="H21" s="130" t="str">
        <f>'[15]2022'!$BE$14</f>
        <v/>
      </c>
      <c r="I21" s="51" t="str">
        <f>'[15]2022'!$BE$25</f>
        <v/>
      </c>
      <c r="J21" s="51" t="str">
        <f>'[15]2022'!$BE$36</f>
        <v/>
      </c>
      <c r="K21" s="51" t="str">
        <f>'[15]2022'!$BE$47</f>
        <v/>
      </c>
      <c r="L21" s="54" t="str">
        <f>'[15]2022'!$BE$58</f>
        <v/>
      </c>
      <c r="M21" s="51" t="str">
        <f>'[15]2022'!$BE$69</f>
        <v/>
      </c>
      <c r="N21" s="51" t="str">
        <f>'[15]2022'!$BE$80</f>
        <v/>
      </c>
      <c r="O21" s="182" t="str">
        <f>'[15]2022'!$AY$91</f>
        <v/>
      </c>
      <c r="P21" s="54" t="str">
        <f>'[15]2022'!$BE$102</f>
        <v/>
      </c>
      <c r="Q21" s="51" t="str">
        <f>'[15]2022'!$BE$113</f>
        <v/>
      </c>
      <c r="R21" s="51" t="str">
        <f>'[15]2022'!$BE$124</f>
        <v/>
      </c>
      <c r="S21" s="101" t="str">
        <f>'[15]2022'!$BE$135</f>
        <v/>
      </c>
      <c r="T21" s="130" t="str">
        <f>'[15]2022'!$BD$136</f>
        <v/>
      </c>
      <c r="U21" s="51" t="str">
        <f>'[15]2022'!$BC$136</f>
        <v/>
      </c>
      <c r="V21" s="51" t="str">
        <f t="shared" si="3"/>
        <v/>
      </c>
      <c r="W21" s="371" t="str">
        <f t="shared" si="1"/>
        <v>N/A</v>
      </c>
    </row>
    <row r="22" spans="2:23" x14ac:dyDescent="0.25">
      <c r="B22" s="92">
        <v>20</v>
      </c>
      <c r="C22" s="179" t="s">
        <v>588</v>
      </c>
      <c r="D22" s="328" t="s">
        <v>586</v>
      </c>
      <c r="E22" s="308">
        <f>[13]BridgeRehab!$V$22</f>
        <v>1537.1209043348281</v>
      </c>
      <c r="F22" s="28">
        <f>[14]BridgeRehab!$V$22</f>
        <v>2459.1929859375</v>
      </c>
      <c r="G22" s="309">
        <f t="shared" si="4"/>
        <v>59.986958670742183</v>
      </c>
      <c r="H22" s="28" t="str">
        <f>'[15]2022'!$BH$14</f>
        <v/>
      </c>
      <c r="I22" s="23" t="str">
        <f>'[15]2022'!$BH$25</f>
        <v/>
      </c>
      <c r="J22" s="23" t="str">
        <f>'[15]2022'!$BH$36</f>
        <v/>
      </c>
      <c r="K22" s="23" t="str">
        <f>'[15]2022'!$BH$47</f>
        <v/>
      </c>
      <c r="L22" s="26" t="str">
        <f>'[15]2022'!$BH$58</f>
        <v/>
      </c>
      <c r="M22" s="23" t="str">
        <f>'[15]2022'!$BH$69</f>
        <v/>
      </c>
      <c r="N22" s="23" t="str">
        <f>'[15]2022'!$BH$80</f>
        <v/>
      </c>
      <c r="O22" s="182" t="str">
        <f>'[15]2022'!$AY$91</f>
        <v/>
      </c>
      <c r="P22" s="26" t="str">
        <f>'[15]2022'!$BH$102</f>
        <v/>
      </c>
      <c r="Q22" s="23" t="str">
        <f>'[15]2022'!$BH$113</f>
        <v/>
      </c>
      <c r="R22" s="23" t="str">
        <f>'[15]2022'!$BH$124</f>
        <v/>
      </c>
      <c r="S22" s="96" t="str">
        <f>'[15]2022'!$BH$135</f>
        <v/>
      </c>
      <c r="T22" s="28" t="str">
        <f>'[15]2022'!$BG$136</f>
        <v/>
      </c>
      <c r="U22" s="23" t="str">
        <f>'[15]2022'!$BF$136</f>
        <v/>
      </c>
      <c r="V22" s="23" t="str">
        <f t="shared" si="3"/>
        <v/>
      </c>
      <c r="W22" s="372" t="str">
        <f t="shared" si="1"/>
        <v>N/A</v>
      </c>
    </row>
    <row r="23" spans="2:23" x14ac:dyDescent="0.25">
      <c r="B23" s="90">
        <v>21</v>
      </c>
      <c r="C23" s="178" t="s">
        <v>589</v>
      </c>
      <c r="D23" s="314" t="s">
        <v>419</v>
      </c>
      <c r="E23" s="306">
        <f>[13]BridgeRehab!$V$23</f>
        <v>940.95460890105767</v>
      </c>
      <c r="F23" s="130">
        <f>[14]BridgeRehab!$V$23</f>
        <v>1404.5494917471819</v>
      </c>
      <c r="G23" s="307">
        <f t="shared" si="4"/>
        <v>49.268570286037225</v>
      </c>
      <c r="H23" s="130" t="str">
        <f>'[15]2022'!$CI$14</f>
        <v/>
      </c>
      <c r="I23" s="51" t="str">
        <f>'[15]2022'!$CI$25</f>
        <v/>
      </c>
      <c r="J23" s="51" t="str">
        <f>'[15]2022'!$CI$36</f>
        <v/>
      </c>
      <c r="K23" s="51" t="str">
        <f>'[15]2022'!$CI$47</f>
        <v/>
      </c>
      <c r="L23" s="54" t="str">
        <f>'[15]2022'!$CI$58</f>
        <v/>
      </c>
      <c r="M23" s="51" t="str">
        <f>'[15]2022'!$CI$69</f>
        <v/>
      </c>
      <c r="N23" s="51" t="str">
        <f>'[15]2022'!$CI$80</f>
        <v/>
      </c>
      <c r="O23" s="182" t="str">
        <f>'[15]2022'!$AY$91</f>
        <v/>
      </c>
      <c r="P23" s="54" t="str">
        <f>'[15]2022'!$CI$102</f>
        <v/>
      </c>
      <c r="Q23" s="51" t="str">
        <f>'[15]2022'!$CI$113</f>
        <v/>
      </c>
      <c r="R23" s="51" t="str">
        <f>'[15]2022'!$CI$124</f>
        <v/>
      </c>
      <c r="S23" s="101" t="str">
        <f>'[15]2022'!$CI$135</f>
        <v/>
      </c>
      <c r="T23" s="130" t="str">
        <f>'[15]2022'!$CH$136</f>
        <v/>
      </c>
      <c r="U23" s="51" t="str">
        <f>'[15]2022'!$CG$136</f>
        <v/>
      </c>
      <c r="V23" s="51" t="str">
        <f t="shared" si="3"/>
        <v/>
      </c>
      <c r="W23" s="371" t="str">
        <f t="shared" si="1"/>
        <v>N/A</v>
      </c>
    </row>
    <row r="24" spans="2:23" x14ac:dyDescent="0.25">
      <c r="B24" s="90">
        <v>22</v>
      </c>
      <c r="C24" s="178" t="s">
        <v>590</v>
      </c>
      <c r="D24" s="314" t="s">
        <v>419</v>
      </c>
      <c r="E24" s="306">
        <f>[13]BridgeRehab!$V$24</f>
        <v>3072.0505315391683</v>
      </c>
      <c r="F24" s="130">
        <f>[14]BridgeRehab!$V$24</f>
        <v>3428.1620995631602</v>
      </c>
      <c r="G24" s="307">
        <f t="shared" si="4"/>
        <v>11.59198276095972</v>
      </c>
      <c r="H24" s="132" t="str">
        <f>'[15]2022'!$CL$14</f>
        <v/>
      </c>
      <c r="I24" s="43">
        <f>'[15]2022'!$CL$25</f>
        <v>4885.869565217391</v>
      </c>
      <c r="J24" s="43" t="str">
        <f>'[15]2022'!$CL$36</f>
        <v/>
      </c>
      <c r="K24" s="43" t="str">
        <f>'[15]2022'!$CL$47</f>
        <v/>
      </c>
      <c r="L24" s="47" t="str">
        <f>'[15]2022'!$CL$58</f>
        <v/>
      </c>
      <c r="M24" s="43">
        <f>'[15]2022'!$CL$69</f>
        <v>1293.2291666666667</v>
      </c>
      <c r="N24" s="43" t="str">
        <f>'[15]2022'!$CL$80</f>
        <v/>
      </c>
      <c r="O24" s="182" t="str">
        <f>'[15]2022'!$AY$91</f>
        <v/>
      </c>
      <c r="P24" s="47" t="str">
        <f>'[15]2022'!$CL$102</f>
        <v/>
      </c>
      <c r="Q24" s="43" t="str">
        <f>'[15]2022'!$CL$113</f>
        <v/>
      </c>
      <c r="R24" s="43" t="str">
        <f>'[15]2022'!$CL$124</f>
        <v/>
      </c>
      <c r="S24" s="103">
        <f>'[15]2022'!$CL$135</f>
        <v>6375.4695693684453</v>
      </c>
      <c r="T24" s="132">
        <f>'[15]2022'!$CK$136</f>
        <v>363235.28875000001</v>
      </c>
      <c r="U24" s="43">
        <f>'[15]2022'!$CJ$136</f>
        <v>79.087999999999994</v>
      </c>
      <c r="V24" s="43">
        <f t="shared" si="3"/>
        <v>4592.7990181822788</v>
      </c>
      <c r="W24" s="374">
        <f t="shared" si="1"/>
        <v>33.972632705073217</v>
      </c>
    </row>
    <row r="25" spans="2:23" x14ac:dyDescent="0.25">
      <c r="B25" s="90">
        <v>23</v>
      </c>
      <c r="C25" s="183" t="s">
        <v>591</v>
      </c>
      <c r="D25" s="135" t="s">
        <v>419</v>
      </c>
      <c r="E25" s="306">
        <f>[13]BridgeRehab!$V$25</f>
        <v>6524.5256453423117</v>
      </c>
      <c r="F25" s="130">
        <f>[14]BridgeRehab!$V$25</f>
        <v>12682.772963056679</v>
      </c>
      <c r="G25" s="307">
        <f t="shared" si="4"/>
        <v>94.386130922951921</v>
      </c>
      <c r="H25" s="130" t="str">
        <f>'[15]2022'!$CO$14</f>
        <v/>
      </c>
      <c r="I25" s="51" t="str">
        <f>'[15]2022'!$CO$25</f>
        <v/>
      </c>
      <c r="J25" s="51" t="str">
        <f>'[15]2022'!$CO$36</f>
        <v/>
      </c>
      <c r="K25" s="51" t="str">
        <f>'[15]2022'!$CO$47</f>
        <v/>
      </c>
      <c r="L25" s="54" t="str">
        <f>'[15]2022'!$CO$58</f>
        <v/>
      </c>
      <c r="M25" s="51" t="str">
        <f>'[15]2022'!$CO$69</f>
        <v/>
      </c>
      <c r="N25" s="51" t="str">
        <f>'[15]2022'!$CO$80</f>
        <v/>
      </c>
      <c r="O25" s="182" t="str">
        <f>'[15]2022'!$AY$91</f>
        <v/>
      </c>
      <c r="P25" s="54" t="str">
        <f>'[15]2022'!$CO$102</f>
        <v/>
      </c>
      <c r="Q25" s="51" t="str">
        <f>'[15]2022'!$CO$113</f>
        <v/>
      </c>
      <c r="R25" s="51" t="str">
        <f>'[15]2022'!$CO$124</f>
        <v/>
      </c>
      <c r="S25" s="101" t="str">
        <f>'[15]2022'!$CO$135</f>
        <v/>
      </c>
      <c r="T25" s="130" t="str">
        <f>'[15]2022'!$CN$136</f>
        <v/>
      </c>
      <c r="U25" s="51" t="str">
        <f>'[15]2022'!$CM$136</f>
        <v/>
      </c>
      <c r="V25" s="51" t="str">
        <f t="shared" si="3"/>
        <v/>
      </c>
      <c r="W25" s="371" t="str">
        <f t="shared" si="1"/>
        <v>N/A</v>
      </c>
    </row>
    <row r="26" spans="2:23" x14ac:dyDescent="0.25">
      <c r="B26" s="128">
        <v>24</v>
      </c>
      <c r="C26" s="175" t="s">
        <v>592</v>
      </c>
      <c r="D26" s="135" t="s">
        <v>419</v>
      </c>
      <c r="E26" s="329" t="str">
        <f>[13]BridgeRehab!$V$26</f>
        <v/>
      </c>
      <c r="F26" s="132">
        <f>[14]BridgeRehab!$V$26</f>
        <v>14293.353936874259</v>
      </c>
      <c r="G26" s="330" t="str">
        <f t="shared" si="4"/>
        <v>N/A</v>
      </c>
      <c r="H26" s="132" t="str">
        <f>'[15]2022'!$CR$14</f>
        <v/>
      </c>
      <c r="I26" s="43" t="str">
        <f>'[15]2022'!$CR$25</f>
        <v/>
      </c>
      <c r="J26" s="43" t="str">
        <f>'[15]2022'!$CR$36</f>
        <v/>
      </c>
      <c r="K26" s="43" t="str">
        <f>'[15]2022'!$CR$47</f>
        <v/>
      </c>
      <c r="L26" s="47" t="str">
        <f>'[15]2022'!$CR$58</f>
        <v/>
      </c>
      <c r="M26" s="43" t="str">
        <f>'[15]2022'!$CR$69</f>
        <v/>
      </c>
      <c r="N26" s="43" t="str">
        <f>'[15]2022'!$CR$80</f>
        <v/>
      </c>
      <c r="O26" s="182" t="str">
        <f>'[15]2022'!$AY$91</f>
        <v/>
      </c>
      <c r="P26" s="47" t="str">
        <f>'[15]2022'!$CR$102</f>
        <v/>
      </c>
      <c r="Q26" s="43" t="str">
        <f>'[15]2022'!$CR$113</f>
        <v/>
      </c>
      <c r="R26" s="43" t="str">
        <f>'[15]2022'!$CR$124</f>
        <v/>
      </c>
      <c r="S26" s="103" t="str">
        <f>'[15]2022'!$CR$135</f>
        <v/>
      </c>
      <c r="T26" s="132" t="str">
        <f>'[15]2022'!$CQ$136</f>
        <v/>
      </c>
      <c r="U26" s="43" t="str">
        <f>'[15]2022'!$CP$136</f>
        <v/>
      </c>
      <c r="V26" s="43" t="str">
        <f t="shared" si="3"/>
        <v/>
      </c>
      <c r="W26" s="374" t="str">
        <f t="shared" si="1"/>
        <v>N/A</v>
      </c>
    </row>
    <row r="27" spans="2:23" x14ac:dyDescent="0.25">
      <c r="B27" s="138">
        <v>25</v>
      </c>
      <c r="C27" s="184" t="s">
        <v>1021</v>
      </c>
      <c r="D27" s="328" t="s">
        <v>419</v>
      </c>
      <c r="E27" s="308">
        <f>[13]BridgeRehab!$V$27</f>
        <v>13594.330855018588</v>
      </c>
      <c r="F27" s="28" t="str">
        <f>[14]BridgeRehab!$V$27</f>
        <v/>
      </c>
      <c r="G27" s="309" t="str">
        <f t="shared" si="4"/>
        <v>N/A</v>
      </c>
      <c r="H27" s="28" t="str">
        <f>'[15]2022'!$CU$14</f>
        <v/>
      </c>
      <c r="I27" s="23" t="str">
        <f>'[15]2022'!$CU$25</f>
        <v/>
      </c>
      <c r="J27" s="23" t="str">
        <f>'[15]2022'!$CU$36</f>
        <v/>
      </c>
      <c r="K27" s="23" t="str">
        <f>'[15]2022'!$CU$47</f>
        <v/>
      </c>
      <c r="L27" s="26" t="str">
        <f>'[15]2022'!$CU$58</f>
        <v/>
      </c>
      <c r="M27" s="23" t="str">
        <f>'[15]2022'!$CU$69</f>
        <v/>
      </c>
      <c r="N27" s="23" t="str">
        <f>'[15]2022'!$CU$80</f>
        <v/>
      </c>
      <c r="O27" s="182" t="str">
        <f>'[15]2022'!$AY$91</f>
        <v/>
      </c>
      <c r="P27" s="26" t="str">
        <f>'[15]2022'!$CU$102</f>
        <v/>
      </c>
      <c r="Q27" s="23" t="str">
        <f>'[15]2022'!$CU$113</f>
        <v/>
      </c>
      <c r="R27" s="23" t="str">
        <f>'[15]2022'!$CU$124</f>
        <v/>
      </c>
      <c r="S27" s="96" t="str">
        <f>'[15]2022'!$CU$135</f>
        <v/>
      </c>
      <c r="T27" s="28" t="str">
        <f>'[15]2022'!$CT$136</f>
        <v/>
      </c>
      <c r="U27" s="23" t="str">
        <f>'[15]2022'!$CS$136</f>
        <v/>
      </c>
      <c r="V27" s="23" t="str">
        <f t="shared" si="3"/>
        <v/>
      </c>
      <c r="W27" s="372" t="str">
        <f t="shared" si="1"/>
        <v>N/A</v>
      </c>
    </row>
    <row r="28" spans="2:23" x14ac:dyDescent="0.25">
      <c r="B28" s="75">
        <v>26</v>
      </c>
      <c r="C28" s="180" t="s">
        <v>249</v>
      </c>
      <c r="D28" s="310" t="s">
        <v>586</v>
      </c>
      <c r="E28" s="331">
        <f>[13]BridgeRehab!$V$28</f>
        <v>1591.666666666667</v>
      </c>
      <c r="F28" s="146">
        <f>[14]BridgeRehab!$V$28</f>
        <v>1766.1236065573771</v>
      </c>
      <c r="G28" s="332">
        <f t="shared" si="4"/>
        <v>10.960645438159798</v>
      </c>
      <c r="H28" s="146" t="str">
        <f>'[15]2022'!$BK$14</f>
        <v/>
      </c>
      <c r="I28" s="33">
        <f>'[15]2022'!$BK$25</f>
        <v>1327.0833333333333</v>
      </c>
      <c r="J28" s="33" t="str">
        <f>'[15]2022'!$BK$36</f>
        <v/>
      </c>
      <c r="K28" s="33" t="str">
        <f>'[15]2022'!$BK$47</f>
        <v/>
      </c>
      <c r="L28" s="36" t="str">
        <f>'[15]2022'!$BK$58</f>
        <v/>
      </c>
      <c r="M28" s="33" t="str">
        <f>'[15]2022'!$BK$69</f>
        <v/>
      </c>
      <c r="N28" s="33" t="str">
        <f>'[15]2022'!$BK$80</f>
        <v/>
      </c>
      <c r="O28" s="182" t="str">
        <f>'[15]2022'!$AY$91</f>
        <v/>
      </c>
      <c r="P28" s="36" t="str">
        <f>'[15]2022'!$BK$102</f>
        <v/>
      </c>
      <c r="Q28" s="33" t="str">
        <f>'[15]2022'!$BK$113</f>
        <v/>
      </c>
      <c r="R28" s="33" t="str">
        <f>'[15]2022'!$BK$124</f>
        <v/>
      </c>
      <c r="S28" s="99" t="str">
        <f>'[15]2022'!$BK$135</f>
        <v/>
      </c>
      <c r="T28" s="146">
        <f>'[15]2022'!$BJ$136</f>
        <v>65027.083333333328</v>
      </c>
      <c r="U28" s="33">
        <f>'[15]2022'!$BI$136</f>
        <v>49</v>
      </c>
      <c r="V28" s="33">
        <f t="shared" si="3"/>
        <v>1327.0833333333333</v>
      </c>
      <c r="W28" s="375">
        <f t="shared" si="1"/>
        <v>-24.858977683891826</v>
      </c>
    </row>
    <row r="29" spans="2:23" x14ac:dyDescent="0.25">
      <c r="B29" s="92">
        <v>27</v>
      </c>
      <c r="C29" s="179" t="s">
        <v>251</v>
      </c>
      <c r="D29" s="139" t="s">
        <v>569</v>
      </c>
      <c r="E29" s="333">
        <f>[13]BridgeRehab!$V$29</f>
        <v>133.63411712901805</v>
      </c>
      <c r="F29" s="140">
        <f>[14]BridgeRehab!$V$29</f>
        <v>96.297240830361687</v>
      </c>
      <c r="G29" s="334">
        <f t="shared" si="4"/>
        <v>-27.939628816950389</v>
      </c>
      <c r="H29" s="153" t="str">
        <f>'[15]2022'!$BN$14</f>
        <v/>
      </c>
      <c r="I29" s="60">
        <f>'[15]2022'!$BN$25</f>
        <v>114.0625</v>
      </c>
      <c r="J29" s="60" t="str">
        <f>'[15]2022'!$BN$36</f>
        <v/>
      </c>
      <c r="K29" s="60" t="str">
        <f>'[15]2022'!$BN$47</f>
        <v/>
      </c>
      <c r="L29" s="59" t="str">
        <f>'[15]2022'!$BN$58</f>
        <v/>
      </c>
      <c r="M29" s="60" t="str">
        <f>'[15]2022'!$BN$69</f>
        <v/>
      </c>
      <c r="N29" s="60" t="str">
        <f>'[15]2022'!$BN$80</f>
        <v/>
      </c>
      <c r="O29" s="182" t="str">
        <f>'[15]2022'!$AY$91</f>
        <v/>
      </c>
      <c r="P29" s="59" t="str">
        <f>'[15]2022'!$BN$102</f>
        <v/>
      </c>
      <c r="Q29" s="60" t="str">
        <f>'[15]2022'!$BN$113</f>
        <v/>
      </c>
      <c r="R29" s="60" t="str">
        <f>'[15]2022'!$BN$124</f>
        <v/>
      </c>
      <c r="S29" s="301" t="str">
        <f>'[15]2022'!$BN$135</f>
        <v/>
      </c>
      <c r="T29" s="153">
        <f>'[15]2022'!$BM$136</f>
        <v>77334.375</v>
      </c>
      <c r="U29" s="60">
        <f>'[15]2022'!$BL$136</f>
        <v>678</v>
      </c>
      <c r="V29" s="60">
        <f t="shared" si="3"/>
        <v>114.0625</v>
      </c>
      <c r="W29" s="369">
        <f t="shared" si="1"/>
        <v>18.448357415487944</v>
      </c>
    </row>
    <row r="30" spans="2:23" x14ac:dyDescent="0.25">
      <c r="B30" s="163">
        <v>28</v>
      </c>
      <c r="C30" s="176" t="s">
        <v>593</v>
      </c>
      <c r="D30" s="310" t="s">
        <v>569</v>
      </c>
      <c r="E30" s="303" t="str">
        <f>[13]BridgeRehab!$V$30</f>
        <v/>
      </c>
      <c r="F30" s="157" t="str">
        <f>[14]BridgeRehab!$V$30</f>
        <v/>
      </c>
      <c r="G30" s="335" t="str">
        <f t="shared" si="4"/>
        <v>N/A</v>
      </c>
      <c r="H30" s="157" t="str">
        <f>'[15]2022'!$BZ$14</f>
        <v/>
      </c>
      <c r="I30" s="71" t="str">
        <f>'[15]2022'!$BZ$25</f>
        <v/>
      </c>
      <c r="J30" s="71" t="str">
        <f>'[15]2022'!$BZ$36</f>
        <v/>
      </c>
      <c r="K30" s="71" t="str">
        <f>'[15]2022'!$BZ$47</f>
        <v/>
      </c>
      <c r="L30" s="72" t="str">
        <f>'[15]2022'!$BZ$58</f>
        <v/>
      </c>
      <c r="M30" s="71" t="str">
        <f>'[15]2022'!$BZ$69</f>
        <v/>
      </c>
      <c r="N30" s="71" t="str">
        <f>'[15]2022'!$BZ$80</f>
        <v/>
      </c>
      <c r="O30" s="182" t="str">
        <f>'[15]2022'!$AY$91</f>
        <v/>
      </c>
      <c r="P30" s="72" t="str">
        <f>'[15]2022'!$BZ$102</f>
        <v/>
      </c>
      <c r="Q30" s="71" t="str">
        <f>'[15]2022'!$BZ$113</f>
        <v/>
      </c>
      <c r="R30" s="71" t="str">
        <f>'[15]2022'!$BZ$124</f>
        <v/>
      </c>
      <c r="S30" s="305" t="str">
        <f>'[15]2022'!$BZ$135</f>
        <v/>
      </c>
      <c r="T30" s="157" t="str">
        <f>'[15]2022'!$BY$136</f>
        <v/>
      </c>
      <c r="U30" s="71" t="str">
        <f>'[15]2022'!$BX$136</f>
        <v/>
      </c>
      <c r="V30" s="71" t="str">
        <f t="shared" si="3"/>
        <v/>
      </c>
      <c r="W30" s="370" t="str">
        <f t="shared" si="1"/>
        <v>N/A</v>
      </c>
    </row>
    <row r="31" spans="2:23" x14ac:dyDescent="0.25">
      <c r="B31" s="128">
        <v>29</v>
      </c>
      <c r="C31" s="175" t="s">
        <v>594</v>
      </c>
      <c r="D31" s="310" t="s">
        <v>569</v>
      </c>
      <c r="E31" s="308" t="str">
        <f>[13]BridgeRehab!$V$31</f>
        <v/>
      </c>
      <c r="F31" s="28" t="str">
        <f>[14]BridgeRehab!$V$31</f>
        <v/>
      </c>
      <c r="G31" s="336" t="str">
        <f t="shared" si="4"/>
        <v>N/A</v>
      </c>
      <c r="H31" s="28" t="str">
        <f>'[15]2022'!$CC$14</f>
        <v/>
      </c>
      <c r="I31" s="23" t="str">
        <f>'[15]2022'!$CC$25</f>
        <v/>
      </c>
      <c r="J31" s="23" t="str">
        <f>'[15]2022'!$CC$36</f>
        <v/>
      </c>
      <c r="K31" s="23" t="str">
        <f>'[15]2022'!$CC$47</f>
        <v/>
      </c>
      <c r="L31" s="26" t="str">
        <f>'[15]2022'!$CC$58</f>
        <v/>
      </c>
      <c r="M31" s="23" t="str">
        <f>'[15]2022'!$CC$69</f>
        <v/>
      </c>
      <c r="N31" s="23" t="str">
        <f>'[15]2022'!$CC$80</f>
        <v/>
      </c>
      <c r="O31" s="182" t="str">
        <f>'[15]2022'!$AY$91</f>
        <v/>
      </c>
      <c r="P31" s="26" t="str">
        <f>'[15]2022'!$CC$102</f>
        <v/>
      </c>
      <c r="Q31" s="23" t="str">
        <f>'[15]2022'!$CC$113</f>
        <v/>
      </c>
      <c r="R31" s="23" t="str">
        <f>'[15]2022'!$CC$124</f>
        <v/>
      </c>
      <c r="S31" s="96" t="str">
        <f>'[15]2022'!$CC$135</f>
        <v/>
      </c>
      <c r="T31" s="28" t="str">
        <f>'[15]2022'!$CB$136</f>
        <v/>
      </c>
      <c r="U31" s="23" t="str">
        <f>'[15]2022'!$CA$136</f>
        <v/>
      </c>
      <c r="V31" s="23" t="str">
        <f t="shared" si="3"/>
        <v/>
      </c>
      <c r="W31" s="372" t="str">
        <f t="shared" si="1"/>
        <v>N/A</v>
      </c>
    </row>
    <row r="32" spans="2:23" x14ac:dyDescent="0.25">
      <c r="B32" s="163">
        <v>30</v>
      </c>
      <c r="C32" s="176" t="s">
        <v>595</v>
      </c>
      <c r="D32" s="310" t="s">
        <v>569</v>
      </c>
      <c r="E32" s="308" t="str">
        <f>[13]BridgeRehab!$V$32</f>
        <v/>
      </c>
      <c r="F32" s="28" t="str">
        <f>[14]BridgeRehab!$V$32</f>
        <v/>
      </c>
      <c r="G32" s="309" t="str">
        <f t="shared" si="4"/>
        <v>N/A</v>
      </c>
      <c r="H32" s="157" t="str">
        <f>'[15]2022'!$CF$14</f>
        <v/>
      </c>
      <c r="I32" s="71" t="str">
        <f>'[15]2022'!$CF$25</f>
        <v/>
      </c>
      <c r="J32" s="71" t="str">
        <f>'[15]2022'!$CF$36</f>
        <v/>
      </c>
      <c r="K32" s="71" t="str">
        <f>'[15]2022'!$CF$47</f>
        <v/>
      </c>
      <c r="L32" s="72" t="str">
        <f>'[15]2022'!$CF$58</f>
        <v/>
      </c>
      <c r="M32" s="71" t="str">
        <f>'[15]2022'!$CF$69</f>
        <v/>
      </c>
      <c r="N32" s="71" t="str">
        <f>'[15]2022'!$CF$80</f>
        <v/>
      </c>
      <c r="O32" s="182" t="str">
        <f>'[15]2022'!$AY$91</f>
        <v/>
      </c>
      <c r="P32" s="72" t="str">
        <f>'[15]2022'!$CF$102</f>
        <v/>
      </c>
      <c r="Q32" s="71" t="str">
        <f>'[15]2022'!$CF$113</f>
        <v/>
      </c>
      <c r="R32" s="71" t="str">
        <f>'[15]2022'!$CF$124</f>
        <v/>
      </c>
      <c r="S32" s="305" t="str">
        <f>'[15]2022'!$CF$135</f>
        <v/>
      </c>
      <c r="T32" s="157" t="str">
        <f>'[15]2022'!$CE$136</f>
        <v/>
      </c>
      <c r="U32" s="71" t="str">
        <f>'[15]2022'!$CD$136</f>
        <v/>
      </c>
      <c r="V32" s="71" t="str">
        <f t="shared" si="3"/>
        <v/>
      </c>
      <c r="W32" s="370" t="str">
        <f t="shared" si="1"/>
        <v>N/A</v>
      </c>
    </row>
    <row r="33" spans="2:23" x14ac:dyDescent="0.25">
      <c r="B33" s="163">
        <v>31</v>
      </c>
      <c r="C33" s="176" t="s">
        <v>273</v>
      </c>
      <c r="D33" s="528" t="s">
        <v>569</v>
      </c>
      <c r="E33" s="303">
        <f>[13]BridgeRehab!$V$33</f>
        <v>71.209418850380388</v>
      </c>
      <c r="F33" s="157">
        <f>[14]BridgeRehab!$V$33</f>
        <v>91.783583520343456</v>
      </c>
      <c r="G33" s="304">
        <f t="shared" si="4"/>
        <v>28.892476588233194</v>
      </c>
      <c r="H33" s="157" t="str">
        <f>'[15]2022'!$BQ$14</f>
        <v/>
      </c>
      <c r="I33" s="71" t="str">
        <f>'[15]2022'!$BQ$25</f>
        <v/>
      </c>
      <c r="J33" s="71" t="str">
        <f>'[15]2022'!$BQ$36</f>
        <v/>
      </c>
      <c r="K33" s="71" t="str">
        <f>'[15]2022'!$BQ$47</f>
        <v/>
      </c>
      <c r="L33" s="72" t="str">
        <f>'[15]2022'!$BQ$58</f>
        <v/>
      </c>
      <c r="M33" s="71" t="str">
        <f>'[15]2022'!$BQ$69</f>
        <v/>
      </c>
      <c r="N33" s="71" t="str">
        <f>'[15]2022'!$BQ$80</f>
        <v/>
      </c>
      <c r="O33" s="182" t="str">
        <f>'[15]2022'!$AY$91</f>
        <v/>
      </c>
      <c r="P33" s="72" t="str">
        <f>'[15]2022'!$BQ$102</f>
        <v/>
      </c>
      <c r="Q33" s="71" t="str">
        <f>'[15]2022'!$BQ$113</f>
        <v/>
      </c>
      <c r="R33" s="71" t="str">
        <f>'[15]2022'!$BQ$124</f>
        <v/>
      </c>
      <c r="S33" s="305" t="str">
        <f>'[15]2022'!$BQ$135</f>
        <v/>
      </c>
      <c r="T33" s="157" t="str">
        <f>'[15]2022'!$BP$136</f>
        <v/>
      </c>
      <c r="U33" s="71" t="str">
        <f>'[15]2022'!$BO$136</f>
        <v/>
      </c>
      <c r="V33" s="71" t="str">
        <f t="shared" si="3"/>
        <v/>
      </c>
      <c r="W33" s="370" t="str">
        <f t="shared" si="1"/>
        <v>N/A</v>
      </c>
    </row>
    <row r="34" spans="2:23" x14ac:dyDescent="0.25">
      <c r="B34" s="90">
        <v>32</v>
      </c>
      <c r="C34" s="178" t="s">
        <v>596</v>
      </c>
      <c r="D34" s="135" t="s">
        <v>418</v>
      </c>
      <c r="E34" s="329">
        <f>[13]BridgeRehab!$V$34</f>
        <v>219.47334358400894</v>
      </c>
      <c r="F34" s="132">
        <f>[14]BridgeRehab!$V$34</f>
        <v>209.10462762973353</v>
      </c>
      <c r="G34" s="330">
        <f t="shared" si="4"/>
        <v>-4.7243623234393057</v>
      </c>
      <c r="H34" s="132" t="str">
        <f>'[15]2022'!$BT$14</f>
        <v/>
      </c>
      <c r="I34" s="43">
        <f>'[15]2022'!$BT$25</f>
        <v>393.85416666666669</v>
      </c>
      <c r="J34" s="43" t="str">
        <f>'[15]2022'!$BT$36</f>
        <v/>
      </c>
      <c r="K34" s="43" t="str">
        <f>'[15]2022'!$BT$47</f>
        <v/>
      </c>
      <c r="L34" s="47" t="str">
        <f>'[15]2022'!$BT$58</f>
        <v/>
      </c>
      <c r="M34" s="43" t="str">
        <f>'[15]2022'!$BT$69</f>
        <v/>
      </c>
      <c r="N34" s="43" t="str">
        <f>'[15]2022'!$BT$80</f>
        <v/>
      </c>
      <c r="O34" s="182" t="str">
        <f>'[15]2022'!$AY$91</f>
        <v/>
      </c>
      <c r="P34" s="47" t="str">
        <f>'[15]2022'!$BT$102</f>
        <v/>
      </c>
      <c r="Q34" s="43" t="str">
        <f>'[15]2022'!$BT$113</f>
        <v/>
      </c>
      <c r="R34" s="43" t="str">
        <f>'[15]2022'!$BT$124</f>
        <v/>
      </c>
      <c r="S34" s="103" t="str">
        <f>'[15]2022'!$BT$135</f>
        <v/>
      </c>
      <c r="T34" s="132">
        <f>'[15]2022'!$BS$136</f>
        <v>24418.958333333336</v>
      </c>
      <c r="U34" s="43">
        <f>'[15]2022'!$BR$136</f>
        <v>62</v>
      </c>
      <c r="V34" s="43">
        <f t="shared" si="3"/>
        <v>393.85416666666669</v>
      </c>
      <c r="W34" s="374">
        <f t="shared" si="1"/>
        <v>88.35267833673845</v>
      </c>
    </row>
    <row r="35" spans="2:23" x14ac:dyDescent="0.25">
      <c r="B35" s="92">
        <v>33</v>
      </c>
      <c r="C35" s="179" t="s">
        <v>597</v>
      </c>
      <c r="D35" s="313" t="s">
        <v>418</v>
      </c>
      <c r="E35" s="308">
        <f>[13]BridgeRehab!$V$35</f>
        <v>423.33333333333331</v>
      </c>
      <c r="F35" s="28" t="str">
        <f>[14]BridgeRehab!$V$35</f>
        <v/>
      </c>
      <c r="G35" s="309" t="str">
        <f t="shared" si="4"/>
        <v>N/A</v>
      </c>
      <c r="H35" s="28" t="str">
        <f>'[15]2022'!$BW$14</f>
        <v/>
      </c>
      <c r="I35" s="23" t="str">
        <f>'[15]2022'!$BW$25</f>
        <v/>
      </c>
      <c r="J35" s="23" t="str">
        <f>'[15]2022'!$BW$36</f>
        <v/>
      </c>
      <c r="K35" s="23" t="str">
        <f>'[15]2022'!$BW$47</f>
        <v/>
      </c>
      <c r="L35" s="26" t="str">
        <f>'[15]2022'!$BW$58</f>
        <v/>
      </c>
      <c r="M35" s="23" t="str">
        <f>'[15]2022'!$BW$69</f>
        <v/>
      </c>
      <c r="N35" s="23" t="str">
        <f>'[15]2022'!$BW$80</f>
        <v/>
      </c>
      <c r="O35" s="182" t="str">
        <f>'[15]2022'!$AY$91</f>
        <v/>
      </c>
      <c r="P35" s="26" t="str">
        <f>'[15]2022'!$BW$102</f>
        <v/>
      </c>
      <c r="Q35" s="23" t="str">
        <f>'[15]2022'!$BW$113</f>
        <v/>
      </c>
      <c r="R35" s="23" t="str">
        <f>'[15]2022'!$BW$124</f>
        <v/>
      </c>
      <c r="S35" s="96">
        <f>'[15]2022'!$BW$135</f>
        <v>828.13</v>
      </c>
      <c r="T35" s="28">
        <f>'[15]2022'!$BV$136</f>
        <v>57969.1</v>
      </c>
      <c r="U35" s="23">
        <f>'[15]2022'!$BU$136</f>
        <v>70</v>
      </c>
      <c r="V35" s="23">
        <f>IF(T35="","",T35/U35)</f>
        <v>828.13</v>
      </c>
      <c r="W35" s="372" t="str">
        <f t="shared" si="1"/>
        <v>N/A</v>
      </c>
    </row>
    <row r="36" spans="2:23" x14ac:dyDescent="0.25">
      <c r="B36" s="90">
        <v>34</v>
      </c>
      <c r="C36" s="178" t="s">
        <v>598</v>
      </c>
      <c r="D36" s="314" t="s">
        <v>419</v>
      </c>
      <c r="E36" s="306">
        <f>[13]BridgeRehab!$V$36</f>
        <v>1549.4859704058449</v>
      </c>
      <c r="F36" s="130" t="str">
        <f>[14]BridgeRehab!$V$36</f>
        <v/>
      </c>
      <c r="G36" s="307" t="str">
        <f t="shared" si="4"/>
        <v>N/A</v>
      </c>
      <c r="H36" s="130" t="str">
        <f>'[15]2022'!$CX$14</f>
        <v/>
      </c>
      <c r="I36" s="51" t="str">
        <f>'[15]2022'!$CX$25</f>
        <v/>
      </c>
      <c r="J36" s="51" t="str">
        <f>'[15]2022'!$CX$36</f>
        <v/>
      </c>
      <c r="K36" s="51" t="str">
        <f>'[15]2022'!$CX$47</f>
        <v/>
      </c>
      <c r="L36" s="54" t="str">
        <f>'[15]2022'!$CX$58</f>
        <v/>
      </c>
      <c r="M36" s="51" t="str">
        <f>'[15]2022'!$CX$69</f>
        <v/>
      </c>
      <c r="N36" s="51" t="str">
        <f>'[15]2022'!$CX$80</f>
        <v/>
      </c>
      <c r="O36" s="182" t="str">
        <f>'[15]2022'!$AY$91</f>
        <v/>
      </c>
      <c r="P36" s="54" t="str">
        <f>'[15]2022'!$CX$102</f>
        <v/>
      </c>
      <c r="Q36" s="51" t="str">
        <f>'[15]2022'!$CX$113</f>
        <v/>
      </c>
      <c r="R36" s="51" t="str">
        <f>'[15]2022'!$CX$124</f>
        <v/>
      </c>
      <c r="S36" s="101" t="str">
        <f>'[15]2022'!$CX$135</f>
        <v/>
      </c>
      <c r="T36" s="130" t="str">
        <f>'[15]2022'!$CW$136</f>
        <v/>
      </c>
      <c r="U36" s="51" t="str">
        <f>'[15]2022'!$CV$136</f>
        <v/>
      </c>
      <c r="V36" s="51" t="str">
        <f>IF(T36="","",T36/U36)</f>
        <v/>
      </c>
      <c r="W36" s="371" t="str">
        <f t="shared" si="1"/>
        <v>N/A</v>
      </c>
    </row>
    <row r="37" spans="2:23" x14ac:dyDescent="0.25">
      <c r="B37" s="90">
        <v>35</v>
      </c>
      <c r="C37" s="178" t="s">
        <v>558</v>
      </c>
      <c r="D37" s="314" t="s">
        <v>419</v>
      </c>
      <c r="E37" s="306">
        <f>[13]BridgeRehab!$V$37</f>
        <v>684.6308396224822</v>
      </c>
      <c r="F37" s="130">
        <f>[14]BridgeRehab!$V$37</f>
        <v>588.36931818181813</v>
      </c>
      <c r="G37" s="307">
        <f t="shared" si="4"/>
        <v>-14.060354262414531</v>
      </c>
      <c r="H37" s="132" t="str">
        <f>'[15]2022'!$DA$14</f>
        <v/>
      </c>
      <c r="I37" s="43">
        <f>'[15]2022'!$DA$25</f>
        <v>882.15985557196791</v>
      </c>
      <c r="J37" s="43" t="str">
        <f>'[15]2022'!$DA$36</f>
        <v/>
      </c>
      <c r="K37" s="43" t="str">
        <f>'[15]2022'!$DA$47</f>
        <v/>
      </c>
      <c r="L37" s="47" t="str">
        <f>'[15]2022'!$DA$58</f>
        <v/>
      </c>
      <c r="M37" s="43" t="str">
        <f>'[15]2022'!$DA$69</f>
        <v/>
      </c>
      <c r="N37" s="43" t="str">
        <f>'[15]2022'!$DA$80</f>
        <v/>
      </c>
      <c r="O37" s="182" t="str">
        <f>'[15]2022'!$AY$91</f>
        <v/>
      </c>
      <c r="P37" s="47" t="str">
        <f>'[15]2022'!$DA$102</f>
        <v/>
      </c>
      <c r="Q37" s="43" t="str">
        <f>'[15]2022'!$DA$113</f>
        <v/>
      </c>
      <c r="R37" s="43" t="str">
        <f>'[15]2022'!$DA$124</f>
        <v/>
      </c>
      <c r="S37" s="103" t="str">
        <f>'[15]2022'!$DA$135</f>
        <v/>
      </c>
      <c r="T37" s="132">
        <f>'[15]2022'!$CZ$136</f>
        <v>161250</v>
      </c>
      <c r="U37" s="43">
        <f>'[15]2022'!$CY$136</f>
        <v>182.79</v>
      </c>
      <c r="V37" s="43">
        <f>IF(T37="","",T37/U37)</f>
        <v>882.15985557196791</v>
      </c>
      <c r="W37" s="374">
        <f t="shared" si="1"/>
        <v>49.93301457289153</v>
      </c>
    </row>
    <row r="38" spans="2:23" x14ac:dyDescent="0.25">
      <c r="B38" s="90">
        <v>36</v>
      </c>
      <c r="C38" s="178" t="s">
        <v>599</v>
      </c>
      <c r="D38" s="312" t="s">
        <v>419</v>
      </c>
      <c r="E38" s="306">
        <f>[13]BridgeRehab!$V$38</f>
        <v>780.66176470588232</v>
      </c>
      <c r="F38" s="130" t="str">
        <f>[14]BridgeRehab!$V$38</f>
        <v/>
      </c>
      <c r="G38" s="307" t="str">
        <f t="shared" si="4"/>
        <v>N/A</v>
      </c>
      <c r="H38" s="130" t="str">
        <f>'[15]2022'!$DG$14</f>
        <v/>
      </c>
      <c r="I38" s="51" t="str">
        <f>'[15]2022'!$DG$25</f>
        <v/>
      </c>
      <c r="J38" s="51" t="str">
        <f>'[15]2022'!$DG$36</f>
        <v/>
      </c>
      <c r="K38" s="43" t="str">
        <f>'[15]2022'!$DG$47</f>
        <v/>
      </c>
      <c r="L38" s="43" t="str">
        <f>'[15]2022'!$DG$58</f>
        <v/>
      </c>
      <c r="M38" s="51" t="str">
        <f>'[15]2022'!$DG$69</f>
        <v/>
      </c>
      <c r="N38" s="51" t="str">
        <f>'[15]2022'!$DG$80</f>
        <v/>
      </c>
      <c r="O38" s="182" t="str">
        <f>'[15]2022'!$AY$91</f>
        <v/>
      </c>
      <c r="P38" s="54" t="str">
        <f>'[15]2022'!$DG$102</f>
        <v/>
      </c>
      <c r="Q38" s="51" t="str">
        <f>'[15]2022'!$DG$113</f>
        <v/>
      </c>
      <c r="R38" s="51" t="str">
        <f>'[15]2022'!$DG$124</f>
        <v/>
      </c>
      <c r="S38" s="101" t="str">
        <f>'[15]2022'!$DG$135</f>
        <v/>
      </c>
      <c r="T38" s="130" t="str">
        <f>'[15]2022'!$DF$136</f>
        <v/>
      </c>
      <c r="U38" s="51" t="str">
        <f>'[15]2022'!$DE$136</f>
        <v/>
      </c>
      <c r="V38" s="51" t="str">
        <f t="shared" ref="V38:V45" si="5">IF(T38="","",T38/U38)</f>
        <v/>
      </c>
      <c r="W38" s="371" t="str">
        <f t="shared" si="1"/>
        <v>N/A</v>
      </c>
    </row>
    <row r="39" spans="2:23" x14ac:dyDescent="0.25">
      <c r="B39" s="91">
        <v>37</v>
      </c>
      <c r="C39" s="177" t="s">
        <v>600</v>
      </c>
      <c r="D39" s="131" t="s">
        <v>419</v>
      </c>
      <c r="E39" s="329">
        <f>[13]BridgeRehab!$V$39</f>
        <v>557.82526712759272</v>
      </c>
      <c r="F39" s="132" t="str">
        <f>[14]BridgeRehab!$V$39</f>
        <v/>
      </c>
      <c r="G39" s="330" t="str">
        <f t="shared" si="4"/>
        <v>N/A</v>
      </c>
      <c r="H39" s="132" t="str">
        <f>'[15]2022'!$DJ$14</f>
        <v/>
      </c>
      <c r="I39" s="43" t="str">
        <f>'[15]2022'!$DJ$25</f>
        <v/>
      </c>
      <c r="J39" s="43" t="str">
        <f>'[15]2022'!$DJ$36</f>
        <v/>
      </c>
      <c r="K39" s="43" t="str">
        <f>'[15]2022'!$DJ$47</f>
        <v/>
      </c>
      <c r="L39" s="47" t="str">
        <f>'[15]2022'!$DJ$58</f>
        <v/>
      </c>
      <c r="M39" s="43" t="str">
        <f>'[15]2022'!$DJ$69</f>
        <v/>
      </c>
      <c r="N39" s="43" t="str">
        <f>'[15]2022'!$DJ$80</f>
        <v/>
      </c>
      <c r="O39" s="182" t="str">
        <f>'[15]2022'!$AY$91</f>
        <v/>
      </c>
      <c r="P39" s="47" t="str">
        <f>'[15]2022'!$DJ$102</f>
        <v/>
      </c>
      <c r="Q39" s="43" t="str">
        <f>'[15]2022'!$DJ$113</f>
        <v/>
      </c>
      <c r="R39" s="43" t="str">
        <f>'[15]2022'!$DJ$124</f>
        <v/>
      </c>
      <c r="S39" s="103" t="str">
        <f>'[15]2022'!$DJ$135</f>
        <v/>
      </c>
      <c r="T39" s="132" t="str">
        <f>'[15]2022'!$DI$136</f>
        <v/>
      </c>
      <c r="U39" s="43" t="str">
        <f>'[15]2022'!$DH$136</f>
        <v/>
      </c>
      <c r="V39" s="43" t="str">
        <f t="shared" si="5"/>
        <v/>
      </c>
      <c r="W39" s="374" t="str">
        <f t="shared" si="1"/>
        <v>N/A</v>
      </c>
    </row>
    <row r="40" spans="2:23" x14ac:dyDescent="0.25">
      <c r="B40" s="92">
        <v>38</v>
      </c>
      <c r="C40" s="179" t="s">
        <v>601</v>
      </c>
      <c r="D40" s="139" t="s">
        <v>419</v>
      </c>
      <c r="E40" s="337" t="str">
        <f>[13]BridgeRehab!$V$40</f>
        <v/>
      </c>
      <c r="F40" s="141">
        <f>[14]BridgeRehab!$V$40</f>
        <v>659.25966983938122</v>
      </c>
      <c r="G40" s="321" t="str">
        <f t="shared" si="4"/>
        <v>N/A</v>
      </c>
      <c r="H40" s="132" t="str">
        <f>'[15]2022'!$DD$14</f>
        <v/>
      </c>
      <c r="I40" s="23" t="str">
        <f>'[15]2022'!$DD$25</f>
        <v/>
      </c>
      <c r="J40" s="23" t="str">
        <f>'[15]2022'!$DD$36</f>
        <v/>
      </c>
      <c r="K40" s="23" t="str">
        <f>'[15]2022'!$DD$47</f>
        <v/>
      </c>
      <c r="L40" s="26" t="str">
        <f>'[15]2022'!$DD$58</f>
        <v/>
      </c>
      <c r="M40" s="23" t="str">
        <f>'[15]2022'!$DD$69</f>
        <v/>
      </c>
      <c r="N40" s="23" t="str">
        <f>'[15]2022'!$DD$80</f>
        <v/>
      </c>
      <c r="O40" s="182" t="str">
        <f>'[15]2022'!$AY$91</f>
        <v/>
      </c>
      <c r="P40" s="26" t="str">
        <f>'[15]2022'!$DD$102</f>
        <v/>
      </c>
      <c r="Q40" s="23" t="str">
        <f>'[15]2022'!$DD$113</f>
        <v/>
      </c>
      <c r="R40" s="23" t="str">
        <f>'[15]2022'!$DD$124</f>
        <v/>
      </c>
      <c r="S40" s="338" t="str">
        <f>'[15]2022'!$DD$135</f>
        <v/>
      </c>
      <c r="T40" s="132" t="str">
        <f>'[15]2022'!$DC$136</f>
        <v/>
      </c>
      <c r="U40" s="23" t="str">
        <f>'[15]2022'!$DB$136</f>
        <v/>
      </c>
      <c r="V40" s="23" t="str">
        <f t="shared" si="5"/>
        <v/>
      </c>
      <c r="W40" s="372" t="str">
        <f t="shared" si="1"/>
        <v>N/A</v>
      </c>
    </row>
    <row r="41" spans="2:23" x14ac:dyDescent="0.25">
      <c r="B41" s="163">
        <v>39</v>
      </c>
      <c r="C41" s="176" t="s">
        <v>602</v>
      </c>
      <c r="D41" s="302" t="s">
        <v>586</v>
      </c>
      <c r="E41" s="303">
        <f>[13]BridgeRehab!$V$41</f>
        <v>812.5</v>
      </c>
      <c r="F41" s="157">
        <f>[14]BridgeRehab!$V$41</f>
        <v>518.75</v>
      </c>
      <c r="G41" s="304">
        <f>IF(OR(E41="",F41=""),"N/A",(F41-E41)/E41*100)</f>
        <v>-36.153846153846153</v>
      </c>
      <c r="H41" s="157" t="str">
        <f>'[15]2022'!$ET$14</f>
        <v/>
      </c>
      <c r="I41" s="71" t="str">
        <f>'[15]2022'!$ET$25</f>
        <v/>
      </c>
      <c r="J41" s="71" t="str">
        <f>'[15]2022'!$ET$36</f>
        <v/>
      </c>
      <c r="K41" s="71" t="str">
        <f>'[15]2022'!$ET$47</f>
        <v/>
      </c>
      <c r="L41" s="72" t="str">
        <f>'[15]2022'!$ET$58</f>
        <v/>
      </c>
      <c r="M41" s="71" t="str">
        <f>'[15]2022'!$ET$69</f>
        <v/>
      </c>
      <c r="N41" s="71" t="str">
        <f>'[15]2022'!$ET$80</f>
        <v/>
      </c>
      <c r="O41" s="182" t="str">
        <f>'[15]2022'!$AY$91</f>
        <v/>
      </c>
      <c r="P41" s="72" t="str">
        <f>'[15]2022'!$ET$102</f>
        <v/>
      </c>
      <c r="Q41" s="71" t="str">
        <f>'[15]2022'!$ET$113</f>
        <v/>
      </c>
      <c r="R41" s="71" t="str">
        <f>'[15]2022'!$ET$124</f>
        <v/>
      </c>
      <c r="S41" s="305" t="str">
        <f>'[15]2022'!$ET$135</f>
        <v/>
      </c>
      <c r="T41" s="157" t="str">
        <f>'[15]2022'!$ES$136</f>
        <v/>
      </c>
      <c r="U41" s="71" t="str">
        <f>'[15]2022'!$ER$136</f>
        <v/>
      </c>
      <c r="V41" s="71" t="str">
        <f t="shared" si="5"/>
        <v/>
      </c>
      <c r="W41" s="370" t="str">
        <f t="shared" si="1"/>
        <v>N/A</v>
      </c>
    </row>
    <row r="42" spans="2:23" x14ac:dyDescent="0.25">
      <c r="B42" s="90">
        <v>40</v>
      </c>
      <c r="C42" s="178" t="s">
        <v>603</v>
      </c>
      <c r="D42" s="299" t="s">
        <v>586</v>
      </c>
      <c r="E42" s="329">
        <f>[13]BridgeRehab!$V$42</f>
        <v>4476.982</v>
      </c>
      <c r="F42" s="132">
        <f>[14]BridgeRehab!$V$42</f>
        <v>258.67262438574943</v>
      </c>
      <c r="G42" s="339">
        <f>IF(OR(E42="",F42=""),"N/A",(F42-E42)/E42*100)</f>
        <v>-94.222165191065116</v>
      </c>
      <c r="H42" s="130" t="str">
        <f>'[15]2022'!$EN$14</f>
        <v/>
      </c>
      <c r="I42" s="51" t="str">
        <f>'[15]2022'!$EN$25</f>
        <v/>
      </c>
      <c r="J42" s="51" t="str">
        <f>'[15]2022'!$EN$36</f>
        <v/>
      </c>
      <c r="K42" s="51" t="str">
        <f>'[15]2022'!$EN$47</f>
        <v/>
      </c>
      <c r="L42" s="54" t="str">
        <f>'[15]2022'!$EN$58</f>
        <v/>
      </c>
      <c r="M42" s="51" t="str">
        <f>'[15]2022'!$EN$69</f>
        <v/>
      </c>
      <c r="N42" s="51" t="str">
        <f>'[15]2022'!$EN$80</f>
        <v/>
      </c>
      <c r="O42" s="182" t="str">
        <f>'[15]2022'!$AY$91</f>
        <v/>
      </c>
      <c r="P42" s="54" t="str">
        <f>'[15]2022'!$EN$102</f>
        <v/>
      </c>
      <c r="Q42" s="51" t="str">
        <f>'[15]2022'!$EN$113</f>
        <v/>
      </c>
      <c r="R42" s="51" t="str">
        <f>'[15]2022'!$EN$124</f>
        <v/>
      </c>
      <c r="S42" s="101">
        <f>'[15]2022'!$EN$135</f>
        <v>566.02750000000003</v>
      </c>
      <c r="T42" s="130">
        <f>'[15]2022'!$EM$136</f>
        <v>96224.675000000003</v>
      </c>
      <c r="U42" s="51">
        <f>'[15]2022'!$EL$136</f>
        <v>170</v>
      </c>
      <c r="V42" s="51">
        <f t="shared" si="5"/>
        <v>566.02750000000003</v>
      </c>
      <c r="W42" s="371">
        <f t="shared" si="1"/>
        <v>118.82002447847091</v>
      </c>
    </row>
    <row r="43" spans="2:23" x14ac:dyDescent="0.25">
      <c r="B43" s="92">
        <v>41</v>
      </c>
      <c r="C43" s="179" t="s">
        <v>604</v>
      </c>
      <c r="D43" s="139" t="s">
        <v>605</v>
      </c>
      <c r="E43" s="308">
        <f>[13]BridgeRehab!$V$43</f>
        <v>2126.748</v>
      </c>
      <c r="F43" s="28" t="str">
        <f>[14]BridgeRehab!$V$43</f>
        <v/>
      </c>
      <c r="G43" s="309" t="str">
        <f>IF(OR(E43="",F43=""),"N/A",(F43-E43)/E43*100)</f>
        <v>N/A</v>
      </c>
      <c r="H43" s="28" t="str">
        <f>'[15]2022'!$EQ$14</f>
        <v/>
      </c>
      <c r="I43" s="23" t="str">
        <f>'[15]2022'!$EQ$25</f>
        <v/>
      </c>
      <c r="J43" s="23" t="str">
        <f>'[15]2022'!$EQ$36</f>
        <v/>
      </c>
      <c r="K43" s="67" t="str">
        <f>'[15]2022'!$EQ$47</f>
        <v/>
      </c>
      <c r="L43" s="26" t="str">
        <f>'[15]2022'!$EQ$58</f>
        <v/>
      </c>
      <c r="M43" s="23" t="str">
        <f>'[15]2022'!$EQ$69</f>
        <v/>
      </c>
      <c r="N43" s="23" t="str">
        <f>'[15]2022'!$EQ$80</f>
        <v/>
      </c>
      <c r="O43" s="182" t="str">
        <f>'[15]2022'!$AY$91</f>
        <v/>
      </c>
      <c r="P43" s="26" t="str">
        <f>'[15]2022'!$EQ$102</f>
        <v/>
      </c>
      <c r="Q43" s="23" t="str">
        <f>'[15]2022'!$EQ$113</f>
        <v/>
      </c>
      <c r="R43" s="23" t="str">
        <f>'[15]2022'!$EQ$124</f>
        <v/>
      </c>
      <c r="S43" s="338" t="str">
        <f>'[15]2022'!$EQ$135</f>
        <v/>
      </c>
      <c r="T43" s="28" t="str">
        <f>'[15]2022'!$EP$136</f>
        <v/>
      </c>
      <c r="U43" s="23" t="str">
        <f>'[15]2022'!$EO$136</f>
        <v/>
      </c>
      <c r="V43" s="23" t="str">
        <f t="shared" si="5"/>
        <v/>
      </c>
      <c r="W43" s="376" t="str">
        <f t="shared" si="1"/>
        <v>N/A</v>
      </c>
    </row>
    <row r="44" spans="2:23" x14ac:dyDescent="0.25">
      <c r="B44" s="90">
        <v>42</v>
      </c>
      <c r="C44" s="178" t="s">
        <v>606</v>
      </c>
      <c r="D44" s="314" t="s">
        <v>605</v>
      </c>
      <c r="E44" s="306" t="str">
        <f>[13]BridgeRehab!$V$44</f>
        <v/>
      </c>
      <c r="F44" s="130" t="str">
        <f>[14]BridgeRehab!$V$44</f>
        <v/>
      </c>
      <c r="G44" s="307" t="str">
        <f>IF(OR(E44="",F44=""),"N/A",(F44-E44)/E44*100)</f>
        <v>N/A</v>
      </c>
      <c r="H44" s="130" t="str">
        <f>'[15]2022'!$DV$14</f>
        <v/>
      </c>
      <c r="I44" s="51" t="str">
        <f>'[15]2022'!$DV$25</f>
        <v/>
      </c>
      <c r="J44" s="51" t="str">
        <f>'[15]2022'!$DV$36</f>
        <v/>
      </c>
      <c r="K44" s="51" t="str">
        <f>'[15]2022'!$DV$47</f>
        <v/>
      </c>
      <c r="L44" s="54" t="str">
        <f>'[15]2022'!$DV$58</f>
        <v/>
      </c>
      <c r="M44" s="51" t="str">
        <f>'[15]2022'!$DV$69</f>
        <v/>
      </c>
      <c r="N44" s="51" t="str">
        <f>'[15]2022'!$DV$80</f>
        <v/>
      </c>
      <c r="O44" s="182" t="str">
        <f>'[15]2022'!$AY$91</f>
        <v/>
      </c>
      <c r="P44" s="54" t="str">
        <f>'[15]2022'!$DV$102</f>
        <v/>
      </c>
      <c r="Q44" s="51" t="str">
        <f>'[15]2022'!$DV$113</f>
        <v/>
      </c>
      <c r="R44" s="51" t="str">
        <f>'[15]2022'!$DV$124</f>
        <v/>
      </c>
      <c r="S44" s="101" t="str">
        <f>'[15]2022'!$DV$135</f>
        <v/>
      </c>
      <c r="T44" s="130" t="str">
        <f>'[15]2022'!$DU$136</f>
        <v/>
      </c>
      <c r="U44" s="51" t="str">
        <f>'[15]2022'!$DT$136</f>
        <v/>
      </c>
      <c r="V44" s="51" t="str">
        <f t="shared" si="5"/>
        <v/>
      </c>
      <c r="W44" s="371" t="str">
        <f t="shared" si="1"/>
        <v>N/A</v>
      </c>
    </row>
    <row r="45" spans="2:23" x14ac:dyDescent="0.25">
      <c r="B45" s="92">
        <v>43</v>
      </c>
      <c r="C45" s="179" t="s">
        <v>607</v>
      </c>
      <c r="D45" s="139" t="s">
        <v>605</v>
      </c>
      <c r="E45" s="308" t="str">
        <f>[13]BridgeRehab!$V$45</f>
        <v/>
      </c>
      <c r="F45" s="28" t="str">
        <f>[14]BridgeRehab!$V$45</f>
        <v/>
      </c>
      <c r="G45" s="309" t="str">
        <f>IF(OR(E45="",F45=""),"N/A",(F45-E45)/E45*100)</f>
        <v>N/A</v>
      </c>
      <c r="H45" s="28" t="str">
        <f>'[15]2022'!$DY$14</f>
        <v/>
      </c>
      <c r="I45" s="23" t="str">
        <f>'[15]2022'!$DY$25</f>
        <v/>
      </c>
      <c r="J45" s="23" t="str">
        <f>'[15]2022'!$DY$36</f>
        <v/>
      </c>
      <c r="K45" s="23" t="str">
        <f>'[15]2022'!$DY$47</f>
        <v/>
      </c>
      <c r="L45" s="26" t="str">
        <f>'[15]2022'!$DY$58</f>
        <v/>
      </c>
      <c r="M45" s="23" t="str">
        <f>'[15]2022'!$DY$69</f>
        <v/>
      </c>
      <c r="N45" s="23" t="str">
        <f>'[15]2022'!$DY$80</f>
        <v/>
      </c>
      <c r="O45" s="182" t="str">
        <f>'[15]2022'!$AY$91</f>
        <v/>
      </c>
      <c r="P45" s="26" t="str">
        <f>'[15]2022'!$DY$102</f>
        <v/>
      </c>
      <c r="Q45" s="23" t="str">
        <f>'[15]2022'!$DY$113</f>
        <v/>
      </c>
      <c r="R45" s="23" t="str">
        <f>'[15]2022'!$DY$124</f>
        <v/>
      </c>
      <c r="S45" s="96" t="str">
        <f>'[15]2022'!$DY$135</f>
        <v/>
      </c>
      <c r="T45" s="28" t="str">
        <f>'[15]2022'!$DX$136</f>
        <v/>
      </c>
      <c r="U45" s="23" t="str">
        <f>'[15]2022'!$DW$136</f>
        <v/>
      </c>
      <c r="V45" s="23" t="str">
        <f t="shared" si="5"/>
        <v/>
      </c>
      <c r="W45" s="372" t="str">
        <f t="shared" si="1"/>
        <v>N/A</v>
      </c>
    </row>
  </sheetData>
  <mergeCells count="4">
    <mergeCell ref="B1:D1"/>
    <mergeCell ref="F1:G1"/>
    <mergeCell ref="H1:S1"/>
    <mergeCell ref="T1:W1"/>
  </mergeCells>
  <pageMargins left="0.7" right="0.7" top="0.75" bottom="0.75" header="0.3" footer="0.3"/>
  <pageSetup orientation="portrait" r:id="rId1"/>
  <headerFooter>
    <oddFooter>&amp;L&amp;1#&amp;"Calibri"&amp;11&amp;K000000Classification: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O34"/>
  <sheetViews>
    <sheetView view="pageBreakPreview" zoomScale="70" zoomScaleNormal="70" zoomScaleSheetLayoutView="70" workbookViewId="0">
      <selection activeCell="K17" sqref="K17"/>
    </sheetView>
  </sheetViews>
  <sheetFormatPr defaultRowHeight="18.75" x14ac:dyDescent="0.25"/>
  <cols>
    <col min="1" max="1" width="6.85546875" style="202" customWidth="1"/>
    <col min="2" max="7" width="21.28515625" style="203" customWidth="1"/>
  </cols>
  <sheetData>
    <row r="1" spans="1:15" ht="23.25" x14ac:dyDescent="0.25">
      <c r="A1" s="215" t="s">
        <v>424</v>
      </c>
    </row>
    <row r="2" spans="1:15" ht="43.9" customHeight="1" x14ac:dyDescent="0.25">
      <c r="A2" s="202">
        <v>1</v>
      </c>
      <c r="B2" s="622" t="s">
        <v>426</v>
      </c>
      <c r="C2" s="622"/>
      <c r="D2" s="622"/>
      <c r="E2" s="622"/>
      <c r="F2" s="622"/>
      <c r="G2" s="622"/>
    </row>
    <row r="3" spans="1:15" ht="57" customHeight="1" x14ac:dyDescent="0.25">
      <c r="A3" s="202">
        <v>2</v>
      </c>
      <c r="B3" s="622" t="s">
        <v>620</v>
      </c>
      <c r="C3" s="622"/>
      <c r="D3" s="622"/>
      <c r="E3" s="622"/>
      <c r="F3" s="622"/>
      <c r="G3" s="622"/>
      <c r="O3" s="360"/>
    </row>
    <row r="4" spans="1:15" ht="28.15" customHeight="1" x14ac:dyDescent="0.25">
      <c r="A4" s="202">
        <v>3</v>
      </c>
      <c r="B4" s="623" t="s">
        <v>857</v>
      </c>
      <c r="C4" s="623"/>
      <c r="D4" s="623"/>
      <c r="E4" s="623"/>
      <c r="F4" s="623"/>
      <c r="G4" s="623"/>
    </row>
    <row r="5" spans="1:15" s="218" customFormat="1" ht="32.450000000000003" customHeight="1" x14ac:dyDescent="0.25">
      <c r="A5" s="340">
        <v>4</v>
      </c>
      <c r="B5" s="625" t="s">
        <v>890</v>
      </c>
      <c r="C5" s="625"/>
      <c r="D5" s="625"/>
      <c r="E5" s="625"/>
      <c r="F5" s="625"/>
      <c r="G5" s="625"/>
      <c r="I5" s="361"/>
      <c r="J5" s="361"/>
      <c r="K5" s="361"/>
      <c r="L5" s="396"/>
    </row>
    <row r="6" spans="1:15" x14ac:dyDescent="0.25">
      <c r="I6" s="362"/>
      <c r="J6" s="363" t="s">
        <v>858</v>
      </c>
      <c r="K6" s="363"/>
      <c r="L6" s="397"/>
    </row>
    <row r="7" spans="1:15" x14ac:dyDescent="0.25">
      <c r="I7" s="364" t="s">
        <v>842</v>
      </c>
      <c r="J7" s="365"/>
      <c r="K7" s="365">
        <v>76.953255939524837</v>
      </c>
      <c r="L7" s="397"/>
    </row>
    <row r="8" spans="1:15" x14ac:dyDescent="0.25">
      <c r="I8" s="364" t="s">
        <v>843</v>
      </c>
      <c r="J8" s="365"/>
      <c r="K8" s="365">
        <v>69.546244957700296</v>
      </c>
      <c r="L8" s="397"/>
    </row>
    <row r="9" spans="1:15" x14ac:dyDescent="0.25">
      <c r="I9" s="364" t="s">
        <v>837</v>
      </c>
      <c r="J9" s="365"/>
      <c r="K9" s="365">
        <v>65.701926349249874</v>
      </c>
      <c r="L9" s="397"/>
    </row>
    <row r="10" spans="1:15" x14ac:dyDescent="0.25">
      <c r="I10" s="364" t="s">
        <v>838</v>
      </c>
      <c r="J10" s="365"/>
      <c r="K10" s="365">
        <v>71.068428850350287</v>
      </c>
      <c r="L10" s="397"/>
    </row>
    <row r="11" spans="1:15" x14ac:dyDescent="0.25">
      <c r="I11" s="364" t="s">
        <v>839</v>
      </c>
      <c r="J11" s="365"/>
      <c r="K11" s="365">
        <v>52.007190002687452</v>
      </c>
      <c r="L11" s="397"/>
    </row>
    <row r="12" spans="1:15" x14ac:dyDescent="0.25">
      <c r="I12" s="364" t="s">
        <v>840</v>
      </c>
      <c r="J12" s="365"/>
      <c r="K12" s="365">
        <v>66.048492717137208</v>
      </c>
      <c r="L12" s="397"/>
    </row>
    <row r="13" spans="1:15" x14ac:dyDescent="0.25">
      <c r="I13" s="364" t="s">
        <v>844</v>
      </c>
      <c r="J13" s="365"/>
      <c r="K13" s="365">
        <v>61.538662947016725</v>
      </c>
      <c r="L13" s="397"/>
    </row>
    <row r="14" spans="1:15" x14ac:dyDescent="0.25">
      <c r="I14" s="364" t="s">
        <v>845</v>
      </c>
      <c r="J14" s="365"/>
      <c r="K14" s="365">
        <v>71.5</v>
      </c>
      <c r="L14" s="397"/>
    </row>
    <row r="15" spans="1:15" x14ac:dyDescent="0.25">
      <c r="I15" s="364" t="s">
        <v>888</v>
      </c>
      <c r="J15" s="365"/>
      <c r="K15" s="365">
        <v>68.989999999999995</v>
      </c>
      <c r="L15" s="397"/>
    </row>
    <row r="16" spans="1:15" x14ac:dyDescent="0.25">
      <c r="I16" s="364" t="s">
        <v>889</v>
      </c>
      <c r="J16" s="361"/>
      <c r="K16" s="398">
        <v>69.317619910663453</v>
      </c>
      <c r="L16" s="397"/>
    </row>
    <row r="17" spans="1:12" x14ac:dyDescent="0.25">
      <c r="I17" s="364" t="s">
        <v>894</v>
      </c>
      <c r="J17" s="360"/>
      <c r="K17" s="360">
        <v>70.62</v>
      </c>
      <c r="L17" s="397"/>
    </row>
    <row r="18" spans="1:12" x14ac:dyDescent="0.25">
      <c r="I18" s="364" t="s">
        <v>893</v>
      </c>
      <c r="J18" s="360"/>
      <c r="K18" s="360"/>
    </row>
    <row r="19" spans="1:12" x14ac:dyDescent="0.25">
      <c r="I19" s="360"/>
      <c r="J19" s="360"/>
      <c r="K19" s="360"/>
    </row>
    <row r="24" spans="1:12" ht="40.15" customHeight="1" x14ac:dyDescent="0.25">
      <c r="A24" s="202">
        <v>5</v>
      </c>
      <c r="B24" s="622" t="s">
        <v>841</v>
      </c>
      <c r="C24" s="622"/>
      <c r="D24" s="622"/>
      <c r="E24" s="622"/>
      <c r="F24" s="622"/>
      <c r="G24" s="622"/>
    </row>
    <row r="25" spans="1:12" x14ac:dyDescent="0.25">
      <c r="B25" s="626" t="s">
        <v>830</v>
      </c>
      <c r="C25" s="626" t="s">
        <v>831</v>
      </c>
      <c r="D25" s="626"/>
      <c r="E25" s="626"/>
      <c r="F25" s="626"/>
      <c r="G25" s="626"/>
    </row>
    <row r="26" spans="1:12" x14ac:dyDescent="0.25">
      <c r="B26" s="626"/>
      <c r="C26" s="341" t="s">
        <v>832</v>
      </c>
      <c r="D26" s="341" t="s">
        <v>833</v>
      </c>
      <c r="E26" s="341" t="s">
        <v>834</v>
      </c>
      <c r="F26" s="341" t="s">
        <v>835</v>
      </c>
      <c r="G26" s="341" t="s">
        <v>836</v>
      </c>
    </row>
    <row r="27" spans="1:12" x14ac:dyDescent="0.25">
      <c r="B27" s="399" t="str">
        <f>I14</f>
        <v>2017 Qtr2</v>
      </c>
      <c r="C27" s="368">
        <v>72.400000000000006</v>
      </c>
      <c r="D27" s="368">
        <v>87.29</v>
      </c>
      <c r="E27" s="368">
        <v>68.7</v>
      </c>
      <c r="F27" s="368">
        <v>68.7</v>
      </c>
      <c r="G27" s="368">
        <v>70</v>
      </c>
    </row>
    <row r="28" spans="1:12" x14ac:dyDescent="0.25">
      <c r="B28" s="399" t="str">
        <f>I15</f>
        <v>2017 Qtr3</v>
      </c>
      <c r="C28" s="368">
        <v>58.08</v>
      </c>
      <c r="D28" s="368"/>
      <c r="E28" s="368">
        <v>73.8</v>
      </c>
      <c r="F28" s="368">
        <v>80.900000000000006</v>
      </c>
      <c r="G28" s="400">
        <v>97.9</v>
      </c>
    </row>
    <row r="29" spans="1:12" x14ac:dyDescent="0.25">
      <c r="B29" s="399" t="str">
        <f>I16</f>
        <v xml:space="preserve">2017 Qtr4 </v>
      </c>
      <c r="C29" s="368">
        <v>68.8</v>
      </c>
      <c r="D29" s="368">
        <v>76.239999999999995</v>
      </c>
      <c r="E29" s="368">
        <v>73.3</v>
      </c>
      <c r="F29" s="368">
        <v>61.38</v>
      </c>
      <c r="G29" s="368">
        <v>65.099999999999994</v>
      </c>
    </row>
    <row r="30" spans="1:12" x14ac:dyDescent="0.25">
      <c r="B30" s="399" t="str">
        <f>I17</f>
        <v>2018 Qtr1</v>
      </c>
      <c r="C30" s="368"/>
      <c r="D30" s="368"/>
      <c r="E30" s="368">
        <v>76.8</v>
      </c>
      <c r="F30" s="368">
        <v>68.2</v>
      </c>
      <c r="G30" s="368">
        <v>54.5</v>
      </c>
    </row>
    <row r="31" spans="1:12" ht="14.45" customHeight="1" x14ac:dyDescent="0.25">
      <c r="A31" s="624">
        <v>6</v>
      </c>
      <c r="B31" s="622" t="s">
        <v>610</v>
      </c>
      <c r="C31" s="622"/>
      <c r="D31" s="622"/>
      <c r="E31" s="622"/>
      <c r="F31" s="622"/>
      <c r="G31" s="622"/>
    </row>
    <row r="32" spans="1:12" ht="14.45" customHeight="1" x14ac:dyDescent="0.25">
      <c r="A32" s="624"/>
      <c r="B32" s="622"/>
      <c r="C32" s="622"/>
      <c r="D32" s="622"/>
      <c r="E32" s="622"/>
      <c r="F32" s="622"/>
      <c r="G32" s="622"/>
    </row>
    <row r="33" spans="1:7" ht="30.6" customHeight="1" x14ac:dyDescent="0.25">
      <c r="A33" s="624"/>
      <c r="B33" s="622"/>
      <c r="C33" s="622"/>
      <c r="D33" s="622"/>
      <c r="E33" s="622"/>
      <c r="F33" s="622"/>
      <c r="G33" s="622"/>
    </row>
    <row r="34" spans="1:7" ht="35.450000000000003" customHeight="1" x14ac:dyDescent="0.25">
      <c r="A34" s="216">
        <v>7</v>
      </c>
      <c r="B34" s="622" t="s">
        <v>618</v>
      </c>
      <c r="C34" s="622"/>
      <c r="D34" s="622"/>
      <c r="E34" s="622"/>
      <c r="F34" s="622"/>
      <c r="G34" s="622"/>
    </row>
  </sheetData>
  <mergeCells count="10">
    <mergeCell ref="B34:G34"/>
    <mergeCell ref="B25:B26"/>
    <mergeCell ref="C25:G25"/>
    <mergeCell ref="B2:G2"/>
    <mergeCell ref="B4:G4"/>
    <mergeCell ref="B3:G3"/>
    <mergeCell ref="A31:A33"/>
    <mergeCell ref="B31:G33"/>
    <mergeCell ref="B24:G24"/>
    <mergeCell ref="B5:G5"/>
  </mergeCells>
  <hyperlinks>
    <hyperlink ref="A34" r:id="rId1" display="http://www.transportation.alberta.ca/4753.htm" xr:uid="{00000000-0004-0000-0100-000000000000}"/>
  </hyperlinks>
  <pageMargins left="0.7" right="0.7" top="0.75" bottom="0.75" header="0.3" footer="0.3"/>
  <pageSetup paperSize="17" scale="87" orientation="portrait" r:id="rId2"/>
  <headerFooter>
    <oddHeader>&amp;C&amp;28&amp;A</oddHeader>
    <oddFooter>&amp;L&amp;1#&amp;"Calibri"&amp;11&amp;K000000Classification: Public</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47191-6632-4122-9DDA-E578882B7157}">
  <dimension ref="B1:X155"/>
  <sheetViews>
    <sheetView workbookViewId="0">
      <pane ySplit="1" topLeftCell="A2" activePane="bottomLeft" state="frozen"/>
      <selection pane="bottomLeft" activeCell="C6" sqref="C6"/>
    </sheetView>
  </sheetViews>
  <sheetFormatPr defaultColWidth="8.28515625" defaultRowHeight="14.25" x14ac:dyDescent="0.2"/>
  <cols>
    <col min="1" max="1" width="2.42578125" style="467" customWidth="1"/>
    <col min="2" max="2" width="8.28515625" style="467"/>
    <col min="3" max="3" width="45.5703125" style="467" customWidth="1"/>
    <col min="4" max="4" width="18.5703125" style="467" customWidth="1"/>
    <col min="5" max="5" width="10.5703125" style="471" customWidth="1"/>
    <col min="6" max="6" width="17.42578125" style="467" customWidth="1"/>
    <col min="7" max="7" width="13.28515625" style="467" customWidth="1"/>
    <col min="8" max="8" width="13.28515625" style="472" customWidth="1"/>
    <col min="9" max="9" width="10.5703125" style="471" customWidth="1"/>
    <col min="10" max="11" width="13.28515625" style="467" customWidth="1"/>
    <col min="12" max="12" width="13.28515625" style="472" customWidth="1"/>
    <col min="13" max="13" width="10.5703125" style="471" customWidth="1"/>
    <col min="14" max="15" width="13.28515625" style="467" customWidth="1"/>
    <col min="16" max="16" width="13.28515625" style="472" customWidth="1"/>
    <col min="17" max="17" width="10.5703125" style="471" customWidth="1"/>
    <col min="18" max="19" width="13.28515625" style="467" customWidth="1"/>
    <col min="20" max="20" width="13.28515625" style="472" customWidth="1"/>
    <col min="21" max="21" width="10.5703125" style="471" customWidth="1"/>
    <col min="22" max="23" width="13.28515625" style="467" customWidth="1"/>
    <col min="24" max="24" width="13.28515625" style="472" customWidth="1"/>
    <col min="25" max="256" width="8.28515625" style="467"/>
    <col min="257" max="257" width="2.42578125" style="467" customWidth="1"/>
    <col min="258" max="258" width="8.28515625" style="467"/>
    <col min="259" max="259" width="45.5703125" style="467" customWidth="1"/>
    <col min="260" max="260" width="18.5703125" style="467" customWidth="1"/>
    <col min="261" max="261" width="10.5703125" style="467" customWidth="1"/>
    <col min="262" max="262" width="17.42578125" style="467" customWidth="1"/>
    <col min="263" max="264" width="13.28515625" style="467" customWidth="1"/>
    <col min="265" max="265" width="10.5703125" style="467" customWidth="1"/>
    <col min="266" max="268" width="13.28515625" style="467" customWidth="1"/>
    <col min="269" max="269" width="10.5703125" style="467" customWidth="1"/>
    <col min="270" max="272" width="13.28515625" style="467" customWidth="1"/>
    <col min="273" max="273" width="10.5703125" style="467" customWidth="1"/>
    <col min="274" max="276" width="13.28515625" style="467" customWidth="1"/>
    <col min="277" max="277" width="10.5703125" style="467" customWidth="1"/>
    <col min="278" max="280" width="13.28515625" style="467" customWidth="1"/>
    <col min="281" max="512" width="8.28515625" style="467"/>
    <col min="513" max="513" width="2.42578125" style="467" customWidth="1"/>
    <col min="514" max="514" width="8.28515625" style="467"/>
    <col min="515" max="515" width="45.5703125" style="467" customWidth="1"/>
    <col min="516" max="516" width="18.5703125" style="467" customWidth="1"/>
    <col min="517" max="517" width="10.5703125" style="467" customWidth="1"/>
    <col min="518" max="518" width="17.42578125" style="467" customWidth="1"/>
    <col min="519" max="520" width="13.28515625" style="467" customWidth="1"/>
    <col min="521" max="521" width="10.5703125" style="467" customWidth="1"/>
    <col min="522" max="524" width="13.28515625" style="467" customWidth="1"/>
    <col min="525" max="525" width="10.5703125" style="467" customWidth="1"/>
    <col min="526" max="528" width="13.28515625" style="467" customWidth="1"/>
    <col min="529" max="529" width="10.5703125" style="467" customWidth="1"/>
    <col min="530" max="532" width="13.28515625" style="467" customWidth="1"/>
    <col min="533" max="533" width="10.5703125" style="467" customWidth="1"/>
    <col min="534" max="536" width="13.28515625" style="467" customWidth="1"/>
    <col min="537" max="768" width="8.28515625" style="467"/>
    <col min="769" max="769" width="2.42578125" style="467" customWidth="1"/>
    <col min="770" max="770" width="8.28515625" style="467"/>
    <col min="771" max="771" width="45.5703125" style="467" customWidth="1"/>
    <col min="772" max="772" width="18.5703125" style="467" customWidth="1"/>
    <col min="773" max="773" width="10.5703125" style="467" customWidth="1"/>
    <col min="774" max="774" width="17.42578125" style="467" customWidth="1"/>
    <col min="775" max="776" width="13.28515625" style="467" customWidth="1"/>
    <col min="777" max="777" width="10.5703125" style="467" customWidth="1"/>
    <col min="778" max="780" width="13.28515625" style="467" customWidth="1"/>
    <col min="781" max="781" width="10.5703125" style="467" customWidth="1"/>
    <col min="782" max="784" width="13.28515625" style="467" customWidth="1"/>
    <col min="785" max="785" width="10.5703125" style="467" customWidth="1"/>
    <col min="786" max="788" width="13.28515625" style="467" customWidth="1"/>
    <col min="789" max="789" width="10.5703125" style="467" customWidth="1"/>
    <col min="790" max="792" width="13.28515625" style="467" customWidth="1"/>
    <col min="793" max="1024" width="8.28515625" style="467"/>
    <col min="1025" max="1025" width="2.42578125" style="467" customWidth="1"/>
    <col min="1026" max="1026" width="8.28515625" style="467"/>
    <col min="1027" max="1027" width="45.5703125" style="467" customWidth="1"/>
    <col min="1028" max="1028" width="18.5703125" style="467" customWidth="1"/>
    <col min="1029" max="1029" width="10.5703125" style="467" customWidth="1"/>
    <col min="1030" max="1030" width="17.42578125" style="467" customWidth="1"/>
    <col min="1031" max="1032" width="13.28515625" style="467" customWidth="1"/>
    <col min="1033" max="1033" width="10.5703125" style="467" customWidth="1"/>
    <col min="1034" max="1036" width="13.28515625" style="467" customWidth="1"/>
    <col min="1037" max="1037" width="10.5703125" style="467" customWidth="1"/>
    <col min="1038" max="1040" width="13.28515625" style="467" customWidth="1"/>
    <col min="1041" max="1041" width="10.5703125" style="467" customWidth="1"/>
    <col min="1042" max="1044" width="13.28515625" style="467" customWidth="1"/>
    <col min="1045" max="1045" width="10.5703125" style="467" customWidth="1"/>
    <col min="1046" max="1048" width="13.28515625" style="467" customWidth="1"/>
    <col min="1049" max="1280" width="8.28515625" style="467"/>
    <col min="1281" max="1281" width="2.42578125" style="467" customWidth="1"/>
    <col min="1282" max="1282" width="8.28515625" style="467"/>
    <col min="1283" max="1283" width="45.5703125" style="467" customWidth="1"/>
    <col min="1284" max="1284" width="18.5703125" style="467" customWidth="1"/>
    <col min="1285" max="1285" width="10.5703125" style="467" customWidth="1"/>
    <col min="1286" max="1286" width="17.42578125" style="467" customWidth="1"/>
    <col min="1287" max="1288" width="13.28515625" style="467" customWidth="1"/>
    <col min="1289" max="1289" width="10.5703125" style="467" customWidth="1"/>
    <col min="1290" max="1292" width="13.28515625" style="467" customWidth="1"/>
    <col min="1293" max="1293" width="10.5703125" style="467" customWidth="1"/>
    <col min="1294" max="1296" width="13.28515625" style="467" customWidth="1"/>
    <col min="1297" max="1297" width="10.5703125" style="467" customWidth="1"/>
    <col min="1298" max="1300" width="13.28515625" style="467" customWidth="1"/>
    <col min="1301" max="1301" width="10.5703125" style="467" customWidth="1"/>
    <col min="1302" max="1304" width="13.28515625" style="467" customWidth="1"/>
    <col min="1305" max="1536" width="8.28515625" style="467"/>
    <col min="1537" max="1537" width="2.42578125" style="467" customWidth="1"/>
    <col min="1538" max="1538" width="8.28515625" style="467"/>
    <col min="1539" max="1539" width="45.5703125" style="467" customWidth="1"/>
    <col min="1540" max="1540" width="18.5703125" style="467" customWidth="1"/>
    <col min="1541" max="1541" width="10.5703125" style="467" customWidth="1"/>
    <col min="1542" max="1542" width="17.42578125" style="467" customWidth="1"/>
    <col min="1543" max="1544" width="13.28515625" style="467" customWidth="1"/>
    <col min="1545" max="1545" width="10.5703125" style="467" customWidth="1"/>
    <col min="1546" max="1548" width="13.28515625" style="467" customWidth="1"/>
    <col min="1549" max="1549" width="10.5703125" style="467" customWidth="1"/>
    <col min="1550" max="1552" width="13.28515625" style="467" customWidth="1"/>
    <col min="1553" max="1553" width="10.5703125" style="467" customWidth="1"/>
    <col min="1554" max="1556" width="13.28515625" style="467" customWidth="1"/>
    <col min="1557" max="1557" width="10.5703125" style="467" customWidth="1"/>
    <col min="1558" max="1560" width="13.28515625" style="467" customWidth="1"/>
    <col min="1561" max="1792" width="8.28515625" style="467"/>
    <col min="1793" max="1793" width="2.42578125" style="467" customWidth="1"/>
    <col min="1794" max="1794" width="8.28515625" style="467"/>
    <col min="1795" max="1795" width="45.5703125" style="467" customWidth="1"/>
    <col min="1796" max="1796" width="18.5703125" style="467" customWidth="1"/>
    <col min="1797" max="1797" width="10.5703125" style="467" customWidth="1"/>
    <col min="1798" max="1798" width="17.42578125" style="467" customWidth="1"/>
    <col min="1799" max="1800" width="13.28515625" style="467" customWidth="1"/>
    <col min="1801" max="1801" width="10.5703125" style="467" customWidth="1"/>
    <col min="1802" max="1804" width="13.28515625" style="467" customWidth="1"/>
    <col min="1805" max="1805" width="10.5703125" style="467" customWidth="1"/>
    <col min="1806" max="1808" width="13.28515625" style="467" customWidth="1"/>
    <col min="1809" max="1809" width="10.5703125" style="467" customWidth="1"/>
    <col min="1810" max="1812" width="13.28515625" style="467" customWidth="1"/>
    <col min="1813" max="1813" width="10.5703125" style="467" customWidth="1"/>
    <col min="1814" max="1816" width="13.28515625" style="467" customWidth="1"/>
    <col min="1817" max="2048" width="8.28515625" style="467"/>
    <col min="2049" max="2049" width="2.42578125" style="467" customWidth="1"/>
    <col min="2050" max="2050" width="8.28515625" style="467"/>
    <col min="2051" max="2051" width="45.5703125" style="467" customWidth="1"/>
    <col min="2052" max="2052" width="18.5703125" style="467" customWidth="1"/>
    <col min="2053" max="2053" width="10.5703125" style="467" customWidth="1"/>
    <col min="2054" max="2054" width="17.42578125" style="467" customWidth="1"/>
    <col min="2055" max="2056" width="13.28515625" style="467" customWidth="1"/>
    <col min="2057" max="2057" width="10.5703125" style="467" customWidth="1"/>
    <col min="2058" max="2060" width="13.28515625" style="467" customWidth="1"/>
    <col min="2061" max="2061" width="10.5703125" style="467" customWidth="1"/>
    <col min="2062" max="2064" width="13.28515625" style="467" customWidth="1"/>
    <col min="2065" max="2065" width="10.5703125" style="467" customWidth="1"/>
    <col min="2066" max="2068" width="13.28515625" style="467" customWidth="1"/>
    <col min="2069" max="2069" width="10.5703125" style="467" customWidth="1"/>
    <col min="2070" max="2072" width="13.28515625" style="467" customWidth="1"/>
    <col min="2073" max="2304" width="8.28515625" style="467"/>
    <col min="2305" max="2305" width="2.42578125" style="467" customWidth="1"/>
    <col min="2306" max="2306" width="8.28515625" style="467"/>
    <col min="2307" max="2307" width="45.5703125" style="467" customWidth="1"/>
    <col min="2308" max="2308" width="18.5703125" style="467" customWidth="1"/>
    <col min="2309" max="2309" width="10.5703125" style="467" customWidth="1"/>
    <col min="2310" max="2310" width="17.42578125" style="467" customWidth="1"/>
    <col min="2311" max="2312" width="13.28515625" style="467" customWidth="1"/>
    <col min="2313" max="2313" width="10.5703125" style="467" customWidth="1"/>
    <col min="2314" max="2316" width="13.28515625" style="467" customWidth="1"/>
    <col min="2317" max="2317" width="10.5703125" style="467" customWidth="1"/>
    <col min="2318" max="2320" width="13.28515625" style="467" customWidth="1"/>
    <col min="2321" max="2321" width="10.5703125" style="467" customWidth="1"/>
    <col min="2322" max="2324" width="13.28515625" style="467" customWidth="1"/>
    <col min="2325" max="2325" width="10.5703125" style="467" customWidth="1"/>
    <col min="2326" max="2328" width="13.28515625" style="467" customWidth="1"/>
    <col min="2329" max="2560" width="8.28515625" style="467"/>
    <col min="2561" max="2561" width="2.42578125" style="467" customWidth="1"/>
    <col min="2562" max="2562" width="8.28515625" style="467"/>
    <col min="2563" max="2563" width="45.5703125" style="467" customWidth="1"/>
    <col min="2564" max="2564" width="18.5703125" style="467" customWidth="1"/>
    <col min="2565" max="2565" width="10.5703125" style="467" customWidth="1"/>
    <col min="2566" max="2566" width="17.42578125" style="467" customWidth="1"/>
    <col min="2567" max="2568" width="13.28515625" style="467" customWidth="1"/>
    <col min="2569" max="2569" width="10.5703125" style="467" customWidth="1"/>
    <col min="2570" max="2572" width="13.28515625" style="467" customWidth="1"/>
    <col min="2573" max="2573" width="10.5703125" style="467" customWidth="1"/>
    <col min="2574" max="2576" width="13.28515625" style="467" customWidth="1"/>
    <col min="2577" max="2577" width="10.5703125" style="467" customWidth="1"/>
    <col min="2578" max="2580" width="13.28515625" style="467" customWidth="1"/>
    <col min="2581" max="2581" width="10.5703125" style="467" customWidth="1"/>
    <col min="2582" max="2584" width="13.28515625" style="467" customWidth="1"/>
    <col min="2585" max="2816" width="8.28515625" style="467"/>
    <col min="2817" max="2817" width="2.42578125" style="467" customWidth="1"/>
    <col min="2818" max="2818" width="8.28515625" style="467"/>
    <col min="2819" max="2819" width="45.5703125" style="467" customWidth="1"/>
    <col min="2820" max="2820" width="18.5703125" style="467" customWidth="1"/>
    <col min="2821" max="2821" width="10.5703125" style="467" customWidth="1"/>
    <col min="2822" max="2822" width="17.42578125" style="467" customWidth="1"/>
    <col min="2823" max="2824" width="13.28515625" style="467" customWidth="1"/>
    <col min="2825" max="2825" width="10.5703125" style="467" customWidth="1"/>
    <col min="2826" max="2828" width="13.28515625" style="467" customWidth="1"/>
    <col min="2829" max="2829" width="10.5703125" style="467" customWidth="1"/>
    <col min="2830" max="2832" width="13.28515625" style="467" customWidth="1"/>
    <col min="2833" max="2833" width="10.5703125" style="467" customWidth="1"/>
    <col min="2834" max="2836" width="13.28515625" style="467" customWidth="1"/>
    <col min="2837" max="2837" width="10.5703125" style="467" customWidth="1"/>
    <col min="2838" max="2840" width="13.28515625" style="467" customWidth="1"/>
    <col min="2841" max="3072" width="8.28515625" style="467"/>
    <col min="3073" max="3073" width="2.42578125" style="467" customWidth="1"/>
    <col min="3074" max="3074" width="8.28515625" style="467"/>
    <col min="3075" max="3075" width="45.5703125" style="467" customWidth="1"/>
    <col min="3076" max="3076" width="18.5703125" style="467" customWidth="1"/>
    <col min="3077" max="3077" width="10.5703125" style="467" customWidth="1"/>
    <col min="3078" max="3078" width="17.42578125" style="467" customWidth="1"/>
    <col min="3079" max="3080" width="13.28515625" style="467" customWidth="1"/>
    <col min="3081" max="3081" width="10.5703125" style="467" customWidth="1"/>
    <col min="3082" max="3084" width="13.28515625" style="467" customWidth="1"/>
    <col min="3085" max="3085" width="10.5703125" style="467" customWidth="1"/>
    <col min="3086" max="3088" width="13.28515625" style="467" customWidth="1"/>
    <col min="3089" max="3089" width="10.5703125" style="467" customWidth="1"/>
    <col min="3090" max="3092" width="13.28515625" style="467" customWidth="1"/>
    <col min="3093" max="3093" width="10.5703125" style="467" customWidth="1"/>
    <col min="3094" max="3096" width="13.28515625" style="467" customWidth="1"/>
    <col min="3097" max="3328" width="8.28515625" style="467"/>
    <col min="3329" max="3329" width="2.42578125" style="467" customWidth="1"/>
    <col min="3330" max="3330" width="8.28515625" style="467"/>
    <col min="3331" max="3331" width="45.5703125" style="467" customWidth="1"/>
    <col min="3332" max="3332" width="18.5703125" style="467" customWidth="1"/>
    <col min="3333" max="3333" width="10.5703125" style="467" customWidth="1"/>
    <col min="3334" max="3334" width="17.42578125" style="467" customWidth="1"/>
    <col min="3335" max="3336" width="13.28515625" style="467" customWidth="1"/>
    <col min="3337" max="3337" width="10.5703125" style="467" customWidth="1"/>
    <col min="3338" max="3340" width="13.28515625" style="467" customWidth="1"/>
    <col min="3341" max="3341" width="10.5703125" style="467" customWidth="1"/>
    <col min="3342" max="3344" width="13.28515625" style="467" customWidth="1"/>
    <col min="3345" max="3345" width="10.5703125" style="467" customWidth="1"/>
    <col min="3346" max="3348" width="13.28515625" style="467" customWidth="1"/>
    <col min="3349" max="3349" width="10.5703125" style="467" customWidth="1"/>
    <col min="3350" max="3352" width="13.28515625" style="467" customWidth="1"/>
    <col min="3353" max="3584" width="8.28515625" style="467"/>
    <col min="3585" max="3585" width="2.42578125" style="467" customWidth="1"/>
    <col min="3586" max="3586" width="8.28515625" style="467"/>
    <col min="3587" max="3587" width="45.5703125" style="467" customWidth="1"/>
    <col min="3588" max="3588" width="18.5703125" style="467" customWidth="1"/>
    <col min="3589" max="3589" width="10.5703125" style="467" customWidth="1"/>
    <col min="3590" max="3590" width="17.42578125" style="467" customWidth="1"/>
    <col min="3591" max="3592" width="13.28515625" style="467" customWidth="1"/>
    <col min="3593" max="3593" width="10.5703125" style="467" customWidth="1"/>
    <col min="3594" max="3596" width="13.28515625" style="467" customWidth="1"/>
    <col min="3597" max="3597" width="10.5703125" style="467" customWidth="1"/>
    <col min="3598" max="3600" width="13.28515625" style="467" customWidth="1"/>
    <col min="3601" max="3601" width="10.5703125" style="467" customWidth="1"/>
    <col min="3602" max="3604" width="13.28515625" style="467" customWidth="1"/>
    <col min="3605" max="3605" width="10.5703125" style="467" customWidth="1"/>
    <col min="3606" max="3608" width="13.28515625" style="467" customWidth="1"/>
    <col min="3609" max="3840" width="8.28515625" style="467"/>
    <col min="3841" max="3841" width="2.42578125" style="467" customWidth="1"/>
    <col min="3842" max="3842" width="8.28515625" style="467"/>
    <col min="3843" max="3843" width="45.5703125" style="467" customWidth="1"/>
    <col min="3844" max="3844" width="18.5703125" style="467" customWidth="1"/>
    <col min="3845" max="3845" width="10.5703125" style="467" customWidth="1"/>
    <col min="3846" max="3846" width="17.42578125" style="467" customWidth="1"/>
    <col min="3847" max="3848" width="13.28515625" style="467" customWidth="1"/>
    <col min="3849" max="3849" width="10.5703125" style="467" customWidth="1"/>
    <col min="3850" max="3852" width="13.28515625" style="467" customWidth="1"/>
    <col min="3853" max="3853" width="10.5703125" style="467" customWidth="1"/>
    <col min="3854" max="3856" width="13.28515625" style="467" customWidth="1"/>
    <col min="3857" max="3857" width="10.5703125" style="467" customWidth="1"/>
    <col min="3858" max="3860" width="13.28515625" style="467" customWidth="1"/>
    <col min="3861" max="3861" width="10.5703125" style="467" customWidth="1"/>
    <col min="3862" max="3864" width="13.28515625" style="467" customWidth="1"/>
    <col min="3865" max="4096" width="8.28515625" style="467"/>
    <col min="4097" max="4097" width="2.42578125" style="467" customWidth="1"/>
    <col min="4098" max="4098" width="8.28515625" style="467"/>
    <col min="4099" max="4099" width="45.5703125" style="467" customWidth="1"/>
    <col min="4100" max="4100" width="18.5703125" style="467" customWidth="1"/>
    <col min="4101" max="4101" width="10.5703125" style="467" customWidth="1"/>
    <col min="4102" max="4102" width="17.42578125" style="467" customWidth="1"/>
    <col min="4103" max="4104" width="13.28515625" style="467" customWidth="1"/>
    <col min="4105" max="4105" width="10.5703125" style="467" customWidth="1"/>
    <col min="4106" max="4108" width="13.28515625" style="467" customWidth="1"/>
    <col min="4109" max="4109" width="10.5703125" style="467" customWidth="1"/>
    <col min="4110" max="4112" width="13.28515625" style="467" customWidth="1"/>
    <col min="4113" max="4113" width="10.5703125" style="467" customWidth="1"/>
    <col min="4114" max="4116" width="13.28515625" style="467" customWidth="1"/>
    <col min="4117" max="4117" width="10.5703125" style="467" customWidth="1"/>
    <col min="4118" max="4120" width="13.28515625" style="467" customWidth="1"/>
    <col min="4121" max="4352" width="8.28515625" style="467"/>
    <col min="4353" max="4353" width="2.42578125" style="467" customWidth="1"/>
    <col min="4354" max="4354" width="8.28515625" style="467"/>
    <col min="4355" max="4355" width="45.5703125" style="467" customWidth="1"/>
    <col min="4356" max="4356" width="18.5703125" style="467" customWidth="1"/>
    <col min="4357" max="4357" width="10.5703125" style="467" customWidth="1"/>
    <col min="4358" max="4358" width="17.42578125" style="467" customWidth="1"/>
    <col min="4359" max="4360" width="13.28515625" style="467" customWidth="1"/>
    <col min="4361" max="4361" width="10.5703125" style="467" customWidth="1"/>
    <col min="4362" max="4364" width="13.28515625" style="467" customWidth="1"/>
    <col min="4365" max="4365" width="10.5703125" style="467" customWidth="1"/>
    <col min="4366" max="4368" width="13.28515625" style="467" customWidth="1"/>
    <col min="4369" max="4369" width="10.5703125" style="467" customWidth="1"/>
    <col min="4370" max="4372" width="13.28515625" style="467" customWidth="1"/>
    <col min="4373" max="4373" width="10.5703125" style="467" customWidth="1"/>
    <col min="4374" max="4376" width="13.28515625" style="467" customWidth="1"/>
    <col min="4377" max="4608" width="8.28515625" style="467"/>
    <col min="4609" max="4609" width="2.42578125" style="467" customWidth="1"/>
    <col min="4610" max="4610" width="8.28515625" style="467"/>
    <col min="4611" max="4611" width="45.5703125" style="467" customWidth="1"/>
    <col min="4612" max="4612" width="18.5703125" style="467" customWidth="1"/>
    <col min="4613" max="4613" width="10.5703125" style="467" customWidth="1"/>
    <col min="4614" max="4614" width="17.42578125" style="467" customWidth="1"/>
    <col min="4615" max="4616" width="13.28515625" style="467" customWidth="1"/>
    <col min="4617" max="4617" width="10.5703125" style="467" customWidth="1"/>
    <col min="4618" max="4620" width="13.28515625" style="467" customWidth="1"/>
    <col min="4621" max="4621" width="10.5703125" style="467" customWidth="1"/>
    <col min="4622" max="4624" width="13.28515625" style="467" customWidth="1"/>
    <col min="4625" max="4625" width="10.5703125" style="467" customWidth="1"/>
    <col min="4626" max="4628" width="13.28515625" style="467" customWidth="1"/>
    <col min="4629" max="4629" width="10.5703125" style="467" customWidth="1"/>
    <col min="4630" max="4632" width="13.28515625" style="467" customWidth="1"/>
    <col min="4633" max="4864" width="8.28515625" style="467"/>
    <col min="4865" max="4865" width="2.42578125" style="467" customWidth="1"/>
    <col min="4866" max="4866" width="8.28515625" style="467"/>
    <col min="4867" max="4867" width="45.5703125" style="467" customWidth="1"/>
    <col min="4868" max="4868" width="18.5703125" style="467" customWidth="1"/>
    <col min="4869" max="4869" width="10.5703125" style="467" customWidth="1"/>
    <col min="4870" max="4870" width="17.42578125" style="467" customWidth="1"/>
    <col min="4871" max="4872" width="13.28515625" style="467" customWidth="1"/>
    <col min="4873" max="4873" width="10.5703125" style="467" customWidth="1"/>
    <col min="4874" max="4876" width="13.28515625" style="467" customWidth="1"/>
    <col min="4877" max="4877" width="10.5703125" style="467" customWidth="1"/>
    <col min="4878" max="4880" width="13.28515625" style="467" customWidth="1"/>
    <col min="4881" max="4881" width="10.5703125" style="467" customWidth="1"/>
    <col min="4882" max="4884" width="13.28515625" style="467" customWidth="1"/>
    <col min="4885" max="4885" width="10.5703125" style="467" customWidth="1"/>
    <col min="4886" max="4888" width="13.28515625" style="467" customWidth="1"/>
    <col min="4889" max="5120" width="8.28515625" style="467"/>
    <col min="5121" max="5121" width="2.42578125" style="467" customWidth="1"/>
    <col min="5122" max="5122" width="8.28515625" style="467"/>
    <col min="5123" max="5123" width="45.5703125" style="467" customWidth="1"/>
    <col min="5124" max="5124" width="18.5703125" style="467" customWidth="1"/>
    <col min="5125" max="5125" width="10.5703125" style="467" customWidth="1"/>
    <col min="5126" max="5126" width="17.42578125" style="467" customWidth="1"/>
    <col min="5127" max="5128" width="13.28515625" style="467" customWidth="1"/>
    <col min="5129" max="5129" width="10.5703125" style="467" customWidth="1"/>
    <col min="5130" max="5132" width="13.28515625" style="467" customWidth="1"/>
    <col min="5133" max="5133" width="10.5703125" style="467" customWidth="1"/>
    <col min="5134" max="5136" width="13.28515625" style="467" customWidth="1"/>
    <col min="5137" max="5137" width="10.5703125" style="467" customWidth="1"/>
    <col min="5138" max="5140" width="13.28515625" style="467" customWidth="1"/>
    <col min="5141" max="5141" width="10.5703125" style="467" customWidth="1"/>
    <col min="5142" max="5144" width="13.28515625" style="467" customWidth="1"/>
    <col min="5145" max="5376" width="8.28515625" style="467"/>
    <col min="5377" max="5377" width="2.42578125" style="467" customWidth="1"/>
    <col min="5378" max="5378" width="8.28515625" style="467"/>
    <col min="5379" max="5379" width="45.5703125" style="467" customWidth="1"/>
    <col min="5380" max="5380" width="18.5703125" style="467" customWidth="1"/>
    <col min="5381" max="5381" width="10.5703125" style="467" customWidth="1"/>
    <col min="5382" max="5382" width="17.42578125" style="467" customWidth="1"/>
    <col min="5383" max="5384" width="13.28515625" style="467" customWidth="1"/>
    <col min="5385" max="5385" width="10.5703125" style="467" customWidth="1"/>
    <col min="5386" max="5388" width="13.28515625" style="467" customWidth="1"/>
    <col min="5389" max="5389" width="10.5703125" style="467" customWidth="1"/>
    <col min="5390" max="5392" width="13.28515625" style="467" customWidth="1"/>
    <col min="5393" max="5393" width="10.5703125" style="467" customWidth="1"/>
    <col min="5394" max="5396" width="13.28515625" style="467" customWidth="1"/>
    <col min="5397" max="5397" width="10.5703125" style="467" customWidth="1"/>
    <col min="5398" max="5400" width="13.28515625" style="467" customWidth="1"/>
    <col min="5401" max="5632" width="8.28515625" style="467"/>
    <col min="5633" max="5633" width="2.42578125" style="467" customWidth="1"/>
    <col min="5634" max="5634" width="8.28515625" style="467"/>
    <col min="5635" max="5635" width="45.5703125" style="467" customWidth="1"/>
    <col min="5636" max="5636" width="18.5703125" style="467" customWidth="1"/>
    <col min="5637" max="5637" width="10.5703125" style="467" customWidth="1"/>
    <col min="5638" max="5638" width="17.42578125" style="467" customWidth="1"/>
    <col min="5639" max="5640" width="13.28515625" style="467" customWidth="1"/>
    <col min="5641" max="5641" width="10.5703125" style="467" customWidth="1"/>
    <col min="5642" max="5644" width="13.28515625" style="467" customWidth="1"/>
    <col min="5645" max="5645" width="10.5703125" style="467" customWidth="1"/>
    <col min="5646" max="5648" width="13.28515625" style="467" customWidth="1"/>
    <col min="5649" max="5649" width="10.5703125" style="467" customWidth="1"/>
    <col min="5650" max="5652" width="13.28515625" style="467" customWidth="1"/>
    <col min="5653" max="5653" width="10.5703125" style="467" customWidth="1"/>
    <col min="5654" max="5656" width="13.28515625" style="467" customWidth="1"/>
    <col min="5657" max="5888" width="8.28515625" style="467"/>
    <col min="5889" max="5889" width="2.42578125" style="467" customWidth="1"/>
    <col min="5890" max="5890" width="8.28515625" style="467"/>
    <col min="5891" max="5891" width="45.5703125" style="467" customWidth="1"/>
    <col min="5892" max="5892" width="18.5703125" style="467" customWidth="1"/>
    <col min="5893" max="5893" width="10.5703125" style="467" customWidth="1"/>
    <col min="5894" max="5894" width="17.42578125" style="467" customWidth="1"/>
    <col min="5895" max="5896" width="13.28515625" style="467" customWidth="1"/>
    <col min="5897" max="5897" width="10.5703125" style="467" customWidth="1"/>
    <col min="5898" max="5900" width="13.28515625" style="467" customWidth="1"/>
    <col min="5901" max="5901" width="10.5703125" style="467" customWidth="1"/>
    <col min="5902" max="5904" width="13.28515625" style="467" customWidth="1"/>
    <col min="5905" max="5905" width="10.5703125" style="467" customWidth="1"/>
    <col min="5906" max="5908" width="13.28515625" style="467" customWidth="1"/>
    <col min="5909" max="5909" width="10.5703125" style="467" customWidth="1"/>
    <col min="5910" max="5912" width="13.28515625" style="467" customWidth="1"/>
    <col min="5913" max="6144" width="8.28515625" style="467"/>
    <col min="6145" max="6145" width="2.42578125" style="467" customWidth="1"/>
    <col min="6146" max="6146" width="8.28515625" style="467"/>
    <col min="6147" max="6147" width="45.5703125" style="467" customWidth="1"/>
    <col min="6148" max="6148" width="18.5703125" style="467" customWidth="1"/>
    <col min="6149" max="6149" width="10.5703125" style="467" customWidth="1"/>
    <col min="6150" max="6150" width="17.42578125" style="467" customWidth="1"/>
    <col min="6151" max="6152" width="13.28515625" style="467" customWidth="1"/>
    <col min="6153" max="6153" width="10.5703125" style="467" customWidth="1"/>
    <col min="6154" max="6156" width="13.28515625" style="467" customWidth="1"/>
    <col min="6157" max="6157" width="10.5703125" style="467" customWidth="1"/>
    <col min="6158" max="6160" width="13.28515625" style="467" customWidth="1"/>
    <col min="6161" max="6161" width="10.5703125" style="467" customWidth="1"/>
    <col min="6162" max="6164" width="13.28515625" style="467" customWidth="1"/>
    <col min="6165" max="6165" width="10.5703125" style="467" customWidth="1"/>
    <col min="6166" max="6168" width="13.28515625" style="467" customWidth="1"/>
    <col min="6169" max="6400" width="8.28515625" style="467"/>
    <col min="6401" max="6401" width="2.42578125" style="467" customWidth="1"/>
    <col min="6402" max="6402" width="8.28515625" style="467"/>
    <col min="6403" max="6403" width="45.5703125" style="467" customWidth="1"/>
    <col min="6404" max="6404" width="18.5703125" style="467" customWidth="1"/>
    <col min="6405" max="6405" width="10.5703125" style="467" customWidth="1"/>
    <col min="6406" max="6406" width="17.42578125" style="467" customWidth="1"/>
    <col min="6407" max="6408" width="13.28515625" style="467" customWidth="1"/>
    <col min="6409" max="6409" width="10.5703125" style="467" customWidth="1"/>
    <col min="6410" max="6412" width="13.28515625" style="467" customWidth="1"/>
    <col min="6413" max="6413" width="10.5703125" style="467" customWidth="1"/>
    <col min="6414" max="6416" width="13.28515625" style="467" customWidth="1"/>
    <col min="6417" max="6417" width="10.5703125" style="467" customWidth="1"/>
    <col min="6418" max="6420" width="13.28515625" style="467" customWidth="1"/>
    <col min="6421" max="6421" width="10.5703125" style="467" customWidth="1"/>
    <col min="6422" max="6424" width="13.28515625" style="467" customWidth="1"/>
    <col min="6425" max="6656" width="8.28515625" style="467"/>
    <col min="6657" max="6657" width="2.42578125" style="467" customWidth="1"/>
    <col min="6658" max="6658" width="8.28515625" style="467"/>
    <col min="6659" max="6659" width="45.5703125" style="467" customWidth="1"/>
    <col min="6660" max="6660" width="18.5703125" style="467" customWidth="1"/>
    <col min="6661" max="6661" width="10.5703125" style="467" customWidth="1"/>
    <col min="6662" max="6662" width="17.42578125" style="467" customWidth="1"/>
    <col min="6663" max="6664" width="13.28515625" style="467" customWidth="1"/>
    <col min="6665" max="6665" width="10.5703125" style="467" customWidth="1"/>
    <col min="6666" max="6668" width="13.28515625" style="467" customWidth="1"/>
    <col min="6669" max="6669" width="10.5703125" style="467" customWidth="1"/>
    <col min="6670" max="6672" width="13.28515625" style="467" customWidth="1"/>
    <col min="6673" max="6673" width="10.5703125" style="467" customWidth="1"/>
    <col min="6674" max="6676" width="13.28515625" style="467" customWidth="1"/>
    <col min="6677" max="6677" width="10.5703125" style="467" customWidth="1"/>
    <col min="6678" max="6680" width="13.28515625" style="467" customWidth="1"/>
    <col min="6681" max="6912" width="8.28515625" style="467"/>
    <col min="6913" max="6913" width="2.42578125" style="467" customWidth="1"/>
    <col min="6914" max="6914" width="8.28515625" style="467"/>
    <col min="6915" max="6915" width="45.5703125" style="467" customWidth="1"/>
    <col min="6916" max="6916" width="18.5703125" style="467" customWidth="1"/>
    <col min="6917" max="6917" width="10.5703125" style="467" customWidth="1"/>
    <col min="6918" max="6918" width="17.42578125" style="467" customWidth="1"/>
    <col min="6919" max="6920" width="13.28515625" style="467" customWidth="1"/>
    <col min="6921" max="6921" width="10.5703125" style="467" customWidth="1"/>
    <col min="6922" max="6924" width="13.28515625" style="467" customWidth="1"/>
    <col min="6925" max="6925" width="10.5703125" style="467" customWidth="1"/>
    <col min="6926" max="6928" width="13.28515625" style="467" customWidth="1"/>
    <col min="6929" max="6929" width="10.5703125" style="467" customWidth="1"/>
    <col min="6930" max="6932" width="13.28515625" style="467" customWidth="1"/>
    <col min="6933" max="6933" width="10.5703125" style="467" customWidth="1"/>
    <col min="6934" max="6936" width="13.28515625" style="467" customWidth="1"/>
    <col min="6937" max="7168" width="8.28515625" style="467"/>
    <col min="7169" max="7169" width="2.42578125" style="467" customWidth="1"/>
    <col min="7170" max="7170" width="8.28515625" style="467"/>
    <col min="7171" max="7171" width="45.5703125" style="467" customWidth="1"/>
    <col min="7172" max="7172" width="18.5703125" style="467" customWidth="1"/>
    <col min="7173" max="7173" width="10.5703125" style="467" customWidth="1"/>
    <col min="7174" max="7174" width="17.42578125" style="467" customWidth="1"/>
    <col min="7175" max="7176" width="13.28515625" style="467" customWidth="1"/>
    <col min="7177" max="7177" width="10.5703125" style="467" customWidth="1"/>
    <col min="7178" max="7180" width="13.28515625" style="467" customWidth="1"/>
    <col min="7181" max="7181" width="10.5703125" style="467" customWidth="1"/>
    <col min="7182" max="7184" width="13.28515625" style="467" customWidth="1"/>
    <col min="7185" max="7185" width="10.5703125" style="467" customWidth="1"/>
    <col min="7186" max="7188" width="13.28515625" style="467" customWidth="1"/>
    <col min="7189" max="7189" width="10.5703125" style="467" customWidth="1"/>
    <col min="7190" max="7192" width="13.28515625" style="467" customWidth="1"/>
    <col min="7193" max="7424" width="8.28515625" style="467"/>
    <col min="7425" max="7425" width="2.42578125" style="467" customWidth="1"/>
    <col min="7426" max="7426" width="8.28515625" style="467"/>
    <col min="7427" max="7427" width="45.5703125" style="467" customWidth="1"/>
    <col min="7428" max="7428" width="18.5703125" style="467" customWidth="1"/>
    <col min="7429" max="7429" width="10.5703125" style="467" customWidth="1"/>
    <col min="7430" max="7430" width="17.42578125" style="467" customWidth="1"/>
    <col min="7431" max="7432" width="13.28515625" style="467" customWidth="1"/>
    <col min="7433" max="7433" width="10.5703125" style="467" customWidth="1"/>
    <col min="7434" max="7436" width="13.28515625" style="467" customWidth="1"/>
    <col min="7437" max="7437" width="10.5703125" style="467" customWidth="1"/>
    <col min="7438" max="7440" width="13.28515625" style="467" customWidth="1"/>
    <col min="7441" max="7441" width="10.5703125" style="467" customWidth="1"/>
    <col min="7442" max="7444" width="13.28515625" style="467" customWidth="1"/>
    <col min="7445" max="7445" width="10.5703125" style="467" customWidth="1"/>
    <col min="7446" max="7448" width="13.28515625" style="467" customWidth="1"/>
    <col min="7449" max="7680" width="8.28515625" style="467"/>
    <col min="7681" max="7681" width="2.42578125" style="467" customWidth="1"/>
    <col min="7682" max="7682" width="8.28515625" style="467"/>
    <col min="7683" max="7683" width="45.5703125" style="467" customWidth="1"/>
    <col min="7684" max="7684" width="18.5703125" style="467" customWidth="1"/>
    <col min="7685" max="7685" width="10.5703125" style="467" customWidth="1"/>
    <col min="7686" max="7686" width="17.42578125" style="467" customWidth="1"/>
    <col min="7687" max="7688" width="13.28515625" style="467" customWidth="1"/>
    <col min="7689" max="7689" width="10.5703125" style="467" customWidth="1"/>
    <col min="7690" max="7692" width="13.28515625" style="467" customWidth="1"/>
    <col min="7693" max="7693" width="10.5703125" style="467" customWidth="1"/>
    <col min="7694" max="7696" width="13.28515625" style="467" customWidth="1"/>
    <col min="7697" max="7697" width="10.5703125" style="467" customWidth="1"/>
    <col min="7698" max="7700" width="13.28515625" style="467" customWidth="1"/>
    <col min="7701" max="7701" width="10.5703125" style="467" customWidth="1"/>
    <col min="7702" max="7704" width="13.28515625" style="467" customWidth="1"/>
    <col min="7705" max="7936" width="8.28515625" style="467"/>
    <col min="7937" max="7937" width="2.42578125" style="467" customWidth="1"/>
    <col min="7938" max="7938" width="8.28515625" style="467"/>
    <col min="7939" max="7939" width="45.5703125" style="467" customWidth="1"/>
    <col min="7940" max="7940" width="18.5703125" style="467" customWidth="1"/>
    <col min="7941" max="7941" width="10.5703125" style="467" customWidth="1"/>
    <col min="7942" max="7942" width="17.42578125" style="467" customWidth="1"/>
    <col min="7943" max="7944" width="13.28515625" style="467" customWidth="1"/>
    <col min="7945" max="7945" width="10.5703125" style="467" customWidth="1"/>
    <col min="7946" max="7948" width="13.28515625" style="467" customWidth="1"/>
    <col min="7949" max="7949" width="10.5703125" style="467" customWidth="1"/>
    <col min="7950" max="7952" width="13.28515625" style="467" customWidth="1"/>
    <col min="7953" max="7953" width="10.5703125" style="467" customWidth="1"/>
    <col min="7954" max="7956" width="13.28515625" style="467" customWidth="1"/>
    <col min="7957" max="7957" width="10.5703125" style="467" customWidth="1"/>
    <col min="7958" max="7960" width="13.28515625" style="467" customWidth="1"/>
    <col min="7961" max="8192" width="8.28515625" style="467"/>
    <col min="8193" max="8193" width="2.42578125" style="467" customWidth="1"/>
    <col min="8194" max="8194" width="8.28515625" style="467"/>
    <col min="8195" max="8195" width="45.5703125" style="467" customWidth="1"/>
    <col min="8196" max="8196" width="18.5703125" style="467" customWidth="1"/>
    <col min="8197" max="8197" width="10.5703125" style="467" customWidth="1"/>
    <col min="8198" max="8198" width="17.42578125" style="467" customWidth="1"/>
    <col min="8199" max="8200" width="13.28515625" style="467" customWidth="1"/>
    <col min="8201" max="8201" width="10.5703125" style="467" customWidth="1"/>
    <col min="8202" max="8204" width="13.28515625" style="467" customWidth="1"/>
    <col min="8205" max="8205" width="10.5703125" style="467" customWidth="1"/>
    <col min="8206" max="8208" width="13.28515625" style="467" customWidth="1"/>
    <col min="8209" max="8209" width="10.5703125" style="467" customWidth="1"/>
    <col min="8210" max="8212" width="13.28515625" style="467" customWidth="1"/>
    <col min="8213" max="8213" width="10.5703125" style="467" customWidth="1"/>
    <col min="8214" max="8216" width="13.28515625" style="467" customWidth="1"/>
    <col min="8217" max="8448" width="8.28515625" style="467"/>
    <col min="8449" max="8449" width="2.42578125" style="467" customWidth="1"/>
    <col min="8450" max="8450" width="8.28515625" style="467"/>
    <col min="8451" max="8451" width="45.5703125" style="467" customWidth="1"/>
    <col min="8452" max="8452" width="18.5703125" style="467" customWidth="1"/>
    <col min="8453" max="8453" width="10.5703125" style="467" customWidth="1"/>
    <col min="8454" max="8454" width="17.42578125" style="467" customWidth="1"/>
    <col min="8455" max="8456" width="13.28515625" style="467" customWidth="1"/>
    <col min="8457" max="8457" width="10.5703125" style="467" customWidth="1"/>
    <col min="8458" max="8460" width="13.28515625" style="467" customWidth="1"/>
    <col min="8461" max="8461" width="10.5703125" style="467" customWidth="1"/>
    <col min="8462" max="8464" width="13.28515625" style="467" customWidth="1"/>
    <col min="8465" max="8465" width="10.5703125" style="467" customWidth="1"/>
    <col min="8466" max="8468" width="13.28515625" style="467" customWidth="1"/>
    <col min="8469" max="8469" width="10.5703125" style="467" customWidth="1"/>
    <col min="8470" max="8472" width="13.28515625" style="467" customWidth="1"/>
    <col min="8473" max="8704" width="8.28515625" style="467"/>
    <col min="8705" max="8705" width="2.42578125" style="467" customWidth="1"/>
    <col min="8706" max="8706" width="8.28515625" style="467"/>
    <col min="8707" max="8707" width="45.5703125" style="467" customWidth="1"/>
    <col min="8708" max="8708" width="18.5703125" style="467" customWidth="1"/>
    <col min="8709" max="8709" width="10.5703125" style="467" customWidth="1"/>
    <col min="8710" max="8710" width="17.42578125" style="467" customWidth="1"/>
    <col min="8711" max="8712" width="13.28515625" style="467" customWidth="1"/>
    <col min="8713" max="8713" width="10.5703125" style="467" customWidth="1"/>
    <col min="8714" max="8716" width="13.28515625" style="467" customWidth="1"/>
    <col min="8717" max="8717" width="10.5703125" style="467" customWidth="1"/>
    <col min="8718" max="8720" width="13.28515625" style="467" customWidth="1"/>
    <col min="8721" max="8721" width="10.5703125" style="467" customWidth="1"/>
    <col min="8722" max="8724" width="13.28515625" style="467" customWidth="1"/>
    <col min="8725" max="8725" width="10.5703125" style="467" customWidth="1"/>
    <col min="8726" max="8728" width="13.28515625" style="467" customWidth="1"/>
    <col min="8729" max="8960" width="8.28515625" style="467"/>
    <col min="8961" max="8961" width="2.42578125" style="467" customWidth="1"/>
    <col min="8962" max="8962" width="8.28515625" style="467"/>
    <col min="8963" max="8963" width="45.5703125" style="467" customWidth="1"/>
    <col min="8964" max="8964" width="18.5703125" style="467" customWidth="1"/>
    <col min="8965" max="8965" width="10.5703125" style="467" customWidth="1"/>
    <col min="8966" max="8966" width="17.42578125" style="467" customWidth="1"/>
    <col min="8967" max="8968" width="13.28515625" style="467" customWidth="1"/>
    <col min="8969" max="8969" width="10.5703125" style="467" customWidth="1"/>
    <col min="8970" max="8972" width="13.28515625" style="467" customWidth="1"/>
    <col min="8973" max="8973" width="10.5703125" style="467" customWidth="1"/>
    <col min="8974" max="8976" width="13.28515625" style="467" customWidth="1"/>
    <col min="8977" max="8977" width="10.5703125" style="467" customWidth="1"/>
    <col min="8978" max="8980" width="13.28515625" style="467" customWidth="1"/>
    <col min="8981" max="8981" width="10.5703125" style="467" customWidth="1"/>
    <col min="8982" max="8984" width="13.28515625" style="467" customWidth="1"/>
    <col min="8985" max="9216" width="8.28515625" style="467"/>
    <col min="9217" max="9217" width="2.42578125" style="467" customWidth="1"/>
    <col min="9218" max="9218" width="8.28515625" style="467"/>
    <col min="9219" max="9219" width="45.5703125" style="467" customWidth="1"/>
    <col min="9220" max="9220" width="18.5703125" style="467" customWidth="1"/>
    <col min="9221" max="9221" width="10.5703125" style="467" customWidth="1"/>
    <col min="9222" max="9222" width="17.42578125" style="467" customWidth="1"/>
    <col min="9223" max="9224" width="13.28515625" style="467" customWidth="1"/>
    <col min="9225" max="9225" width="10.5703125" style="467" customWidth="1"/>
    <col min="9226" max="9228" width="13.28515625" style="467" customWidth="1"/>
    <col min="9229" max="9229" width="10.5703125" style="467" customWidth="1"/>
    <col min="9230" max="9232" width="13.28515625" style="467" customWidth="1"/>
    <col min="9233" max="9233" width="10.5703125" style="467" customWidth="1"/>
    <col min="9234" max="9236" width="13.28515625" style="467" customWidth="1"/>
    <col min="9237" max="9237" width="10.5703125" style="467" customWidth="1"/>
    <col min="9238" max="9240" width="13.28515625" style="467" customWidth="1"/>
    <col min="9241" max="9472" width="8.28515625" style="467"/>
    <col min="9473" max="9473" width="2.42578125" style="467" customWidth="1"/>
    <col min="9474" max="9474" width="8.28515625" style="467"/>
    <col min="9475" max="9475" width="45.5703125" style="467" customWidth="1"/>
    <col min="9476" max="9476" width="18.5703125" style="467" customWidth="1"/>
    <col min="9477" max="9477" width="10.5703125" style="467" customWidth="1"/>
    <col min="9478" max="9478" width="17.42578125" style="467" customWidth="1"/>
    <col min="9479" max="9480" width="13.28515625" style="467" customWidth="1"/>
    <col min="9481" max="9481" width="10.5703125" style="467" customWidth="1"/>
    <col min="9482" max="9484" width="13.28515625" style="467" customWidth="1"/>
    <col min="9485" max="9485" width="10.5703125" style="467" customWidth="1"/>
    <col min="9486" max="9488" width="13.28515625" style="467" customWidth="1"/>
    <col min="9489" max="9489" width="10.5703125" style="467" customWidth="1"/>
    <col min="9490" max="9492" width="13.28515625" style="467" customWidth="1"/>
    <col min="9493" max="9493" width="10.5703125" style="467" customWidth="1"/>
    <col min="9494" max="9496" width="13.28515625" style="467" customWidth="1"/>
    <col min="9497" max="9728" width="8.28515625" style="467"/>
    <col min="9729" max="9729" width="2.42578125" style="467" customWidth="1"/>
    <col min="9730" max="9730" width="8.28515625" style="467"/>
    <col min="9731" max="9731" width="45.5703125" style="467" customWidth="1"/>
    <col min="9732" max="9732" width="18.5703125" style="467" customWidth="1"/>
    <col min="9733" max="9733" width="10.5703125" style="467" customWidth="1"/>
    <col min="9734" max="9734" width="17.42578125" style="467" customWidth="1"/>
    <col min="9735" max="9736" width="13.28515625" style="467" customWidth="1"/>
    <col min="9737" max="9737" width="10.5703125" style="467" customWidth="1"/>
    <col min="9738" max="9740" width="13.28515625" style="467" customWidth="1"/>
    <col min="9741" max="9741" width="10.5703125" style="467" customWidth="1"/>
    <col min="9742" max="9744" width="13.28515625" style="467" customWidth="1"/>
    <col min="9745" max="9745" width="10.5703125" style="467" customWidth="1"/>
    <col min="9746" max="9748" width="13.28515625" style="467" customWidth="1"/>
    <col min="9749" max="9749" width="10.5703125" style="467" customWidth="1"/>
    <col min="9750" max="9752" width="13.28515625" style="467" customWidth="1"/>
    <col min="9753" max="9984" width="8.28515625" style="467"/>
    <col min="9985" max="9985" width="2.42578125" style="467" customWidth="1"/>
    <col min="9986" max="9986" width="8.28515625" style="467"/>
    <col min="9987" max="9987" width="45.5703125" style="467" customWidth="1"/>
    <col min="9988" max="9988" width="18.5703125" style="467" customWidth="1"/>
    <col min="9989" max="9989" width="10.5703125" style="467" customWidth="1"/>
    <col min="9990" max="9990" width="17.42578125" style="467" customWidth="1"/>
    <col min="9991" max="9992" width="13.28515625" style="467" customWidth="1"/>
    <col min="9993" max="9993" width="10.5703125" style="467" customWidth="1"/>
    <col min="9994" max="9996" width="13.28515625" style="467" customWidth="1"/>
    <col min="9997" max="9997" width="10.5703125" style="467" customWidth="1"/>
    <col min="9998" max="10000" width="13.28515625" style="467" customWidth="1"/>
    <col min="10001" max="10001" width="10.5703125" style="467" customWidth="1"/>
    <col min="10002" max="10004" width="13.28515625" style="467" customWidth="1"/>
    <col min="10005" max="10005" width="10.5703125" style="467" customWidth="1"/>
    <col min="10006" max="10008" width="13.28515625" style="467" customWidth="1"/>
    <col min="10009" max="10240" width="8.28515625" style="467"/>
    <col min="10241" max="10241" width="2.42578125" style="467" customWidth="1"/>
    <col min="10242" max="10242" width="8.28515625" style="467"/>
    <col min="10243" max="10243" width="45.5703125" style="467" customWidth="1"/>
    <col min="10244" max="10244" width="18.5703125" style="467" customWidth="1"/>
    <col min="10245" max="10245" width="10.5703125" style="467" customWidth="1"/>
    <col min="10246" max="10246" width="17.42578125" style="467" customWidth="1"/>
    <col min="10247" max="10248" width="13.28515625" style="467" customWidth="1"/>
    <col min="10249" max="10249" width="10.5703125" style="467" customWidth="1"/>
    <col min="10250" max="10252" width="13.28515625" style="467" customWidth="1"/>
    <col min="10253" max="10253" width="10.5703125" style="467" customWidth="1"/>
    <col min="10254" max="10256" width="13.28515625" style="467" customWidth="1"/>
    <col min="10257" max="10257" width="10.5703125" style="467" customWidth="1"/>
    <col min="10258" max="10260" width="13.28515625" style="467" customWidth="1"/>
    <col min="10261" max="10261" width="10.5703125" style="467" customWidth="1"/>
    <col min="10262" max="10264" width="13.28515625" style="467" customWidth="1"/>
    <col min="10265" max="10496" width="8.28515625" style="467"/>
    <col min="10497" max="10497" width="2.42578125" style="467" customWidth="1"/>
    <col min="10498" max="10498" width="8.28515625" style="467"/>
    <col min="10499" max="10499" width="45.5703125" style="467" customWidth="1"/>
    <col min="10500" max="10500" width="18.5703125" style="467" customWidth="1"/>
    <col min="10501" max="10501" width="10.5703125" style="467" customWidth="1"/>
    <col min="10502" max="10502" width="17.42578125" style="467" customWidth="1"/>
    <col min="10503" max="10504" width="13.28515625" style="467" customWidth="1"/>
    <col min="10505" max="10505" width="10.5703125" style="467" customWidth="1"/>
    <col min="10506" max="10508" width="13.28515625" style="467" customWidth="1"/>
    <col min="10509" max="10509" width="10.5703125" style="467" customWidth="1"/>
    <col min="10510" max="10512" width="13.28515625" style="467" customWidth="1"/>
    <col min="10513" max="10513" width="10.5703125" style="467" customWidth="1"/>
    <col min="10514" max="10516" width="13.28515625" style="467" customWidth="1"/>
    <col min="10517" max="10517" width="10.5703125" style="467" customWidth="1"/>
    <col min="10518" max="10520" width="13.28515625" style="467" customWidth="1"/>
    <col min="10521" max="10752" width="8.28515625" style="467"/>
    <col min="10753" max="10753" width="2.42578125" style="467" customWidth="1"/>
    <col min="10754" max="10754" width="8.28515625" style="467"/>
    <col min="10755" max="10755" width="45.5703125" style="467" customWidth="1"/>
    <col min="10756" max="10756" width="18.5703125" style="467" customWidth="1"/>
    <col min="10757" max="10757" width="10.5703125" style="467" customWidth="1"/>
    <col min="10758" max="10758" width="17.42578125" style="467" customWidth="1"/>
    <col min="10759" max="10760" width="13.28515625" style="467" customWidth="1"/>
    <col min="10761" max="10761" width="10.5703125" style="467" customWidth="1"/>
    <col min="10762" max="10764" width="13.28515625" style="467" customWidth="1"/>
    <col min="10765" max="10765" width="10.5703125" style="467" customWidth="1"/>
    <col min="10766" max="10768" width="13.28515625" style="467" customWidth="1"/>
    <col min="10769" max="10769" width="10.5703125" style="467" customWidth="1"/>
    <col min="10770" max="10772" width="13.28515625" style="467" customWidth="1"/>
    <col min="10773" max="10773" width="10.5703125" style="467" customWidth="1"/>
    <col min="10774" max="10776" width="13.28515625" style="467" customWidth="1"/>
    <col min="10777" max="11008" width="8.28515625" style="467"/>
    <col min="11009" max="11009" width="2.42578125" style="467" customWidth="1"/>
    <col min="11010" max="11010" width="8.28515625" style="467"/>
    <col min="11011" max="11011" width="45.5703125" style="467" customWidth="1"/>
    <col min="11012" max="11012" width="18.5703125" style="467" customWidth="1"/>
    <col min="11013" max="11013" width="10.5703125" style="467" customWidth="1"/>
    <col min="11014" max="11014" width="17.42578125" style="467" customWidth="1"/>
    <col min="11015" max="11016" width="13.28515625" style="467" customWidth="1"/>
    <col min="11017" max="11017" width="10.5703125" style="467" customWidth="1"/>
    <col min="11018" max="11020" width="13.28515625" style="467" customWidth="1"/>
    <col min="11021" max="11021" width="10.5703125" style="467" customWidth="1"/>
    <col min="11022" max="11024" width="13.28515625" style="467" customWidth="1"/>
    <col min="11025" max="11025" width="10.5703125" style="467" customWidth="1"/>
    <col min="11026" max="11028" width="13.28515625" style="467" customWidth="1"/>
    <col min="11029" max="11029" width="10.5703125" style="467" customWidth="1"/>
    <col min="11030" max="11032" width="13.28515625" style="467" customWidth="1"/>
    <col min="11033" max="11264" width="8.28515625" style="467"/>
    <col min="11265" max="11265" width="2.42578125" style="467" customWidth="1"/>
    <col min="11266" max="11266" width="8.28515625" style="467"/>
    <col min="11267" max="11267" width="45.5703125" style="467" customWidth="1"/>
    <col min="11268" max="11268" width="18.5703125" style="467" customWidth="1"/>
    <col min="11269" max="11269" width="10.5703125" style="467" customWidth="1"/>
    <col min="11270" max="11270" width="17.42578125" style="467" customWidth="1"/>
    <col min="11271" max="11272" width="13.28515625" style="467" customWidth="1"/>
    <col min="11273" max="11273" width="10.5703125" style="467" customWidth="1"/>
    <col min="11274" max="11276" width="13.28515625" style="467" customWidth="1"/>
    <col min="11277" max="11277" width="10.5703125" style="467" customWidth="1"/>
    <col min="11278" max="11280" width="13.28515625" style="467" customWidth="1"/>
    <col min="11281" max="11281" width="10.5703125" style="467" customWidth="1"/>
    <col min="11282" max="11284" width="13.28515625" style="467" customWidth="1"/>
    <col min="11285" max="11285" width="10.5703125" style="467" customWidth="1"/>
    <col min="11286" max="11288" width="13.28515625" style="467" customWidth="1"/>
    <col min="11289" max="11520" width="8.28515625" style="467"/>
    <col min="11521" max="11521" width="2.42578125" style="467" customWidth="1"/>
    <col min="11522" max="11522" width="8.28515625" style="467"/>
    <col min="11523" max="11523" width="45.5703125" style="467" customWidth="1"/>
    <col min="11524" max="11524" width="18.5703125" style="467" customWidth="1"/>
    <col min="11525" max="11525" width="10.5703125" style="467" customWidth="1"/>
    <col min="11526" max="11526" width="17.42578125" style="467" customWidth="1"/>
    <col min="11527" max="11528" width="13.28515625" style="467" customWidth="1"/>
    <col min="11529" max="11529" width="10.5703125" style="467" customWidth="1"/>
    <col min="11530" max="11532" width="13.28515625" style="467" customWidth="1"/>
    <col min="11533" max="11533" width="10.5703125" style="467" customWidth="1"/>
    <col min="11534" max="11536" width="13.28515625" style="467" customWidth="1"/>
    <col min="11537" max="11537" width="10.5703125" style="467" customWidth="1"/>
    <col min="11538" max="11540" width="13.28515625" style="467" customWidth="1"/>
    <col min="11541" max="11541" width="10.5703125" style="467" customWidth="1"/>
    <col min="11542" max="11544" width="13.28515625" style="467" customWidth="1"/>
    <col min="11545" max="11776" width="8.28515625" style="467"/>
    <col min="11777" max="11777" width="2.42578125" style="467" customWidth="1"/>
    <col min="11778" max="11778" width="8.28515625" style="467"/>
    <col min="11779" max="11779" width="45.5703125" style="467" customWidth="1"/>
    <col min="11780" max="11780" width="18.5703125" style="467" customWidth="1"/>
    <col min="11781" max="11781" width="10.5703125" style="467" customWidth="1"/>
    <col min="11782" max="11782" width="17.42578125" style="467" customWidth="1"/>
    <col min="11783" max="11784" width="13.28515625" style="467" customWidth="1"/>
    <col min="11785" max="11785" width="10.5703125" style="467" customWidth="1"/>
    <col min="11786" max="11788" width="13.28515625" style="467" customWidth="1"/>
    <col min="11789" max="11789" width="10.5703125" style="467" customWidth="1"/>
    <col min="11790" max="11792" width="13.28515625" style="467" customWidth="1"/>
    <col min="11793" max="11793" width="10.5703125" style="467" customWidth="1"/>
    <col min="11794" max="11796" width="13.28515625" style="467" customWidth="1"/>
    <col min="11797" max="11797" width="10.5703125" style="467" customWidth="1"/>
    <col min="11798" max="11800" width="13.28515625" style="467" customWidth="1"/>
    <col min="11801" max="12032" width="8.28515625" style="467"/>
    <col min="12033" max="12033" width="2.42578125" style="467" customWidth="1"/>
    <col min="12034" max="12034" width="8.28515625" style="467"/>
    <col min="12035" max="12035" width="45.5703125" style="467" customWidth="1"/>
    <col min="12036" max="12036" width="18.5703125" style="467" customWidth="1"/>
    <col min="12037" max="12037" width="10.5703125" style="467" customWidth="1"/>
    <col min="12038" max="12038" width="17.42578125" style="467" customWidth="1"/>
    <col min="12039" max="12040" width="13.28515625" style="467" customWidth="1"/>
    <col min="12041" max="12041" width="10.5703125" style="467" customWidth="1"/>
    <col min="12042" max="12044" width="13.28515625" style="467" customWidth="1"/>
    <col min="12045" max="12045" width="10.5703125" style="467" customWidth="1"/>
    <col min="12046" max="12048" width="13.28515625" style="467" customWidth="1"/>
    <col min="12049" max="12049" width="10.5703125" style="467" customWidth="1"/>
    <col min="12050" max="12052" width="13.28515625" style="467" customWidth="1"/>
    <col min="12053" max="12053" width="10.5703125" style="467" customWidth="1"/>
    <col min="12054" max="12056" width="13.28515625" style="467" customWidth="1"/>
    <col min="12057" max="12288" width="8.28515625" style="467"/>
    <col min="12289" max="12289" width="2.42578125" style="467" customWidth="1"/>
    <col min="12290" max="12290" width="8.28515625" style="467"/>
    <col min="12291" max="12291" width="45.5703125" style="467" customWidth="1"/>
    <col min="12292" max="12292" width="18.5703125" style="467" customWidth="1"/>
    <col min="12293" max="12293" width="10.5703125" style="467" customWidth="1"/>
    <col min="12294" max="12294" width="17.42578125" style="467" customWidth="1"/>
    <col min="12295" max="12296" width="13.28515625" style="467" customWidth="1"/>
    <col min="12297" max="12297" width="10.5703125" style="467" customWidth="1"/>
    <col min="12298" max="12300" width="13.28515625" style="467" customWidth="1"/>
    <col min="12301" max="12301" width="10.5703125" style="467" customWidth="1"/>
    <col min="12302" max="12304" width="13.28515625" style="467" customWidth="1"/>
    <col min="12305" max="12305" width="10.5703125" style="467" customWidth="1"/>
    <col min="12306" max="12308" width="13.28515625" style="467" customWidth="1"/>
    <col min="12309" max="12309" width="10.5703125" style="467" customWidth="1"/>
    <col min="12310" max="12312" width="13.28515625" style="467" customWidth="1"/>
    <col min="12313" max="12544" width="8.28515625" style="467"/>
    <col min="12545" max="12545" width="2.42578125" style="467" customWidth="1"/>
    <col min="12546" max="12546" width="8.28515625" style="467"/>
    <col min="12547" max="12547" width="45.5703125" style="467" customWidth="1"/>
    <col min="12548" max="12548" width="18.5703125" style="467" customWidth="1"/>
    <col min="12549" max="12549" width="10.5703125" style="467" customWidth="1"/>
    <col min="12550" max="12550" width="17.42578125" style="467" customWidth="1"/>
    <col min="12551" max="12552" width="13.28515625" style="467" customWidth="1"/>
    <col min="12553" max="12553" width="10.5703125" style="467" customWidth="1"/>
    <col min="12554" max="12556" width="13.28515625" style="467" customWidth="1"/>
    <col min="12557" max="12557" width="10.5703125" style="467" customWidth="1"/>
    <col min="12558" max="12560" width="13.28515625" style="467" customWidth="1"/>
    <col min="12561" max="12561" width="10.5703125" style="467" customWidth="1"/>
    <col min="12562" max="12564" width="13.28515625" style="467" customWidth="1"/>
    <col min="12565" max="12565" width="10.5703125" style="467" customWidth="1"/>
    <col min="12566" max="12568" width="13.28515625" style="467" customWidth="1"/>
    <col min="12569" max="12800" width="8.28515625" style="467"/>
    <col min="12801" max="12801" width="2.42578125" style="467" customWidth="1"/>
    <col min="12802" max="12802" width="8.28515625" style="467"/>
    <col min="12803" max="12803" width="45.5703125" style="467" customWidth="1"/>
    <col min="12804" max="12804" width="18.5703125" style="467" customWidth="1"/>
    <col min="12805" max="12805" width="10.5703125" style="467" customWidth="1"/>
    <col min="12806" max="12806" width="17.42578125" style="467" customWidth="1"/>
    <col min="12807" max="12808" width="13.28515625" style="467" customWidth="1"/>
    <col min="12809" max="12809" width="10.5703125" style="467" customWidth="1"/>
    <col min="12810" max="12812" width="13.28515625" style="467" customWidth="1"/>
    <col min="12813" max="12813" width="10.5703125" style="467" customWidth="1"/>
    <col min="12814" max="12816" width="13.28515625" style="467" customWidth="1"/>
    <col min="12817" max="12817" width="10.5703125" style="467" customWidth="1"/>
    <col min="12818" max="12820" width="13.28515625" style="467" customWidth="1"/>
    <col min="12821" max="12821" width="10.5703125" style="467" customWidth="1"/>
    <col min="12822" max="12824" width="13.28515625" style="467" customWidth="1"/>
    <col min="12825" max="13056" width="8.28515625" style="467"/>
    <col min="13057" max="13057" width="2.42578125" style="467" customWidth="1"/>
    <col min="13058" max="13058" width="8.28515625" style="467"/>
    <col min="13059" max="13059" width="45.5703125" style="467" customWidth="1"/>
    <col min="13060" max="13060" width="18.5703125" style="467" customWidth="1"/>
    <col min="13061" max="13061" width="10.5703125" style="467" customWidth="1"/>
    <col min="13062" max="13062" width="17.42578125" style="467" customWidth="1"/>
    <col min="13063" max="13064" width="13.28515625" style="467" customWidth="1"/>
    <col min="13065" max="13065" width="10.5703125" style="467" customWidth="1"/>
    <col min="13066" max="13068" width="13.28515625" style="467" customWidth="1"/>
    <col min="13069" max="13069" width="10.5703125" style="467" customWidth="1"/>
    <col min="13070" max="13072" width="13.28515625" style="467" customWidth="1"/>
    <col min="13073" max="13073" width="10.5703125" style="467" customWidth="1"/>
    <col min="13074" max="13076" width="13.28515625" style="467" customWidth="1"/>
    <col min="13077" max="13077" width="10.5703125" style="467" customWidth="1"/>
    <col min="13078" max="13080" width="13.28515625" style="467" customWidth="1"/>
    <col min="13081" max="13312" width="8.28515625" style="467"/>
    <col min="13313" max="13313" width="2.42578125" style="467" customWidth="1"/>
    <col min="13314" max="13314" width="8.28515625" style="467"/>
    <col min="13315" max="13315" width="45.5703125" style="467" customWidth="1"/>
    <col min="13316" max="13316" width="18.5703125" style="467" customWidth="1"/>
    <col min="13317" max="13317" width="10.5703125" style="467" customWidth="1"/>
    <col min="13318" max="13318" width="17.42578125" style="467" customWidth="1"/>
    <col min="13319" max="13320" width="13.28515625" style="467" customWidth="1"/>
    <col min="13321" max="13321" width="10.5703125" style="467" customWidth="1"/>
    <col min="13322" max="13324" width="13.28515625" style="467" customWidth="1"/>
    <col min="13325" max="13325" width="10.5703125" style="467" customWidth="1"/>
    <col min="13326" max="13328" width="13.28515625" style="467" customWidth="1"/>
    <col min="13329" max="13329" width="10.5703125" style="467" customWidth="1"/>
    <col min="13330" max="13332" width="13.28515625" style="467" customWidth="1"/>
    <col min="13333" max="13333" width="10.5703125" style="467" customWidth="1"/>
    <col min="13334" max="13336" width="13.28515625" style="467" customWidth="1"/>
    <col min="13337" max="13568" width="8.28515625" style="467"/>
    <col min="13569" max="13569" width="2.42578125" style="467" customWidth="1"/>
    <col min="13570" max="13570" width="8.28515625" style="467"/>
    <col min="13571" max="13571" width="45.5703125" style="467" customWidth="1"/>
    <col min="13572" max="13572" width="18.5703125" style="467" customWidth="1"/>
    <col min="13573" max="13573" width="10.5703125" style="467" customWidth="1"/>
    <col min="13574" max="13574" width="17.42578125" style="467" customWidth="1"/>
    <col min="13575" max="13576" width="13.28515625" style="467" customWidth="1"/>
    <col min="13577" max="13577" width="10.5703125" style="467" customWidth="1"/>
    <col min="13578" max="13580" width="13.28515625" style="467" customWidth="1"/>
    <col min="13581" max="13581" width="10.5703125" style="467" customWidth="1"/>
    <col min="13582" max="13584" width="13.28515625" style="467" customWidth="1"/>
    <col min="13585" max="13585" width="10.5703125" style="467" customWidth="1"/>
    <col min="13586" max="13588" width="13.28515625" style="467" customWidth="1"/>
    <col min="13589" max="13589" width="10.5703125" style="467" customWidth="1"/>
    <col min="13590" max="13592" width="13.28515625" style="467" customWidth="1"/>
    <col min="13593" max="13824" width="8.28515625" style="467"/>
    <col min="13825" max="13825" width="2.42578125" style="467" customWidth="1"/>
    <col min="13826" max="13826" width="8.28515625" style="467"/>
    <col min="13827" max="13827" width="45.5703125" style="467" customWidth="1"/>
    <col min="13828" max="13828" width="18.5703125" style="467" customWidth="1"/>
    <col min="13829" max="13829" width="10.5703125" style="467" customWidth="1"/>
    <col min="13830" max="13830" width="17.42578125" style="467" customWidth="1"/>
    <col min="13831" max="13832" width="13.28515625" style="467" customWidth="1"/>
    <col min="13833" max="13833" width="10.5703125" style="467" customWidth="1"/>
    <col min="13834" max="13836" width="13.28515625" style="467" customWidth="1"/>
    <col min="13837" max="13837" width="10.5703125" style="467" customWidth="1"/>
    <col min="13838" max="13840" width="13.28515625" style="467" customWidth="1"/>
    <col min="13841" max="13841" width="10.5703125" style="467" customWidth="1"/>
    <col min="13842" max="13844" width="13.28515625" style="467" customWidth="1"/>
    <col min="13845" max="13845" width="10.5703125" style="467" customWidth="1"/>
    <col min="13846" max="13848" width="13.28515625" style="467" customWidth="1"/>
    <col min="13849" max="14080" width="8.28515625" style="467"/>
    <col min="14081" max="14081" width="2.42578125" style="467" customWidth="1"/>
    <col min="14082" max="14082" width="8.28515625" style="467"/>
    <col min="14083" max="14083" width="45.5703125" style="467" customWidth="1"/>
    <col min="14084" max="14084" width="18.5703125" style="467" customWidth="1"/>
    <col min="14085" max="14085" width="10.5703125" style="467" customWidth="1"/>
    <col min="14086" max="14086" width="17.42578125" style="467" customWidth="1"/>
    <col min="14087" max="14088" width="13.28515625" style="467" customWidth="1"/>
    <col min="14089" max="14089" width="10.5703125" style="467" customWidth="1"/>
    <col min="14090" max="14092" width="13.28515625" style="467" customWidth="1"/>
    <col min="14093" max="14093" width="10.5703125" style="467" customWidth="1"/>
    <col min="14094" max="14096" width="13.28515625" style="467" customWidth="1"/>
    <col min="14097" max="14097" width="10.5703125" style="467" customWidth="1"/>
    <col min="14098" max="14100" width="13.28515625" style="467" customWidth="1"/>
    <col min="14101" max="14101" width="10.5703125" style="467" customWidth="1"/>
    <col min="14102" max="14104" width="13.28515625" style="467" customWidth="1"/>
    <col min="14105" max="14336" width="8.28515625" style="467"/>
    <col min="14337" max="14337" width="2.42578125" style="467" customWidth="1"/>
    <col min="14338" max="14338" width="8.28515625" style="467"/>
    <col min="14339" max="14339" width="45.5703125" style="467" customWidth="1"/>
    <col min="14340" max="14340" width="18.5703125" style="467" customWidth="1"/>
    <col min="14341" max="14341" width="10.5703125" style="467" customWidth="1"/>
    <col min="14342" max="14342" width="17.42578125" style="467" customWidth="1"/>
    <col min="14343" max="14344" width="13.28515625" style="467" customWidth="1"/>
    <col min="14345" max="14345" width="10.5703125" style="467" customWidth="1"/>
    <col min="14346" max="14348" width="13.28515625" style="467" customWidth="1"/>
    <col min="14349" max="14349" width="10.5703125" style="467" customWidth="1"/>
    <col min="14350" max="14352" width="13.28515625" style="467" customWidth="1"/>
    <col min="14353" max="14353" width="10.5703125" style="467" customWidth="1"/>
    <col min="14354" max="14356" width="13.28515625" style="467" customWidth="1"/>
    <col min="14357" max="14357" width="10.5703125" style="467" customWidth="1"/>
    <col min="14358" max="14360" width="13.28515625" style="467" customWidth="1"/>
    <col min="14361" max="14592" width="8.28515625" style="467"/>
    <col min="14593" max="14593" width="2.42578125" style="467" customWidth="1"/>
    <col min="14594" max="14594" width="8.28515625" style="467"/>
    <col min="14595" max="14595" width="45.5703125" style="467" customWidth="1"/>
    <col min="14596" max="14596" width="18.5703125" style="467" customWidth="1"/>
    <col min="14597" max="14597" width="10.5703125" style="467" customWidth="1"/>
    <col min="14598" max="14598" width="17.42578125" style="467" customWidth="1"/>
    <col min="14599" max="14600" width="13.28515625" style="467" customWidth="1"/>
    <col min="14601" max="14601" width="10.5703125" style="467" customWidth="1"/>
    <col min="14602" max="14604" width="13.28515625" style="467" customWidth="1"/>
    <col min="14605" max="14605" width="10.5703125" style="467" customWidth="1"/>
    <col min="14606" max="14608" width="13.28515625" style="467" customWidth="1"/>
    <col min="14609" max="14609" width="10.5703125" style="467" customWidth="1"/>
    <col min="14610" max="14612" width="13.28515625" style="467" customWidth="1"/>
    <col min="14613" max="14613" width="10.5703125" style="467" customWidth="1"/>
    <col min="14614" max="14616" width="13.28515625" style="467" customWidth="1"/>
    <col min="14617" max="14848" width="8.28515625" style="467"/>
    <col min="14849" max="14849" width="2.42578125" style="467" customWidth="1"/>
    <col min="14850" max="14850" width="8.28515625" style="467"/>
    <col min="14851" max="14851" width="45.5703125" style="467" customWidth="1"/>
    <col min="14852" max="14852" width="18.5703125" style="467" customWidth="1"/>
    <col min="14853" max="14853" width="10.5703125" style="467" customWidth="1"/>
    <col min="14854" max="14854" width="17.42578125" style="467" customWidth="1"/>
    <col min="14855" max="14856" width="13.28515625" style="467" customWidth="1"/>
    <col min="14857" max="14857" width="10.5703125" style="467" customWidth="1"/>
    <col min="14858" max="14860" width="13.28515625" style="467" customWidth="1"/>
    <col min="14861" max="14861" width="10.5703125" style="467" customWidth="1"/>
    <col min="14862" max="14864" width="13.28515625" style="467" customWidth="1"/>
    <col min="14865" max="14865" width="10.5703125" style="467" customWidth="1"/>
    <col min="14866" max="14868" width="13.28515625" style="467" customWidth="1"/>
    <col min="14869" max="14869" width="10.5703125" style="467" customWidth="1"/>
    <col min="14870" max="14872" width="13.28515625" style="467" customWidth="1"/>
    <col min="14873" max="15104" width="8.28515625" style="467"/>
    <col min="15105" max="15105" width="2.42578125" style="467" customWidth="1"/>
    <col min="15106" max="15106" width="8.28515625" style="467"/>
    <col min="15107" max="15107" width="45.5703125" style="467" customWidth="1"/>
    <col min="15108" max="15108" width="18.5703125" style="467" customWidth="1"/>
    <col min="15109" max="15109" width="10.5703125" style="467" customWidth="1"/>
    <col min="15110" max="15110" width="17.42578125" style="467" customWidth="1"/>
    <col min="15111" max="15112" width="13.28515625" style="467" customWidth="1"/>
    <col min="15113" max="15113" width="10.5703125" style="467" customWidth="1"/>
    <col min="15114" max="15116" width="13.28515625" style="467" customWidth="1"/>
    <col min="15117" max="15117" width="10.5703125" style="467" customWidth="1"/>
    <col min="15118" max="15120" width="13.28515625" style="467" customWidth="1"/>
    <col min="15121" max="15121" width="10.5703125" style="467" customWidth="1"/>
    <col min="15122" max="15124" width="13.28515625" style="467" customWidth="1"/>
    <col min="15125" max="15125" width="10.5703125" style="467" customWidth="1"/>
    <col min="15126" max="15128" width="13.28515625" style="467" customWidth="1"/>
    <col min="15129" max="15360" width="8.28515625" style="467"/>
    <col min="15361" max="15361" width="2.42578125" style="467" customWidth="1"/>
    <col min="15362" max="15362" width="8.28515625" style="467"/>
    <col min="15363" max="15363" width="45.5703125" style="467" customWidth="1"/>
    <col min="15364" max="15364" width="18.5703125" style="467" customWidth="1"/>
    <col min="15365" max="15365" width="10.5703125" style="467" customWidth="1"/>
    <col min="15366" max="15366" width="17.42578125" style="467" customWidth="1"/>
    <col min="15367" max="15368" width="13.28515625" style="467" customWidth="1"/>
    <col min="15369" max="15369" width="10.5703125" style="467" customWidth="1"/>
    <col min="15370" max="15372" width="13.28515625" style="467" customWidth="1"/>
    <col min="15373" max="15373" width="10.5703125" style="467" customWidth="1"/>
    <col min="15374" max="15376" width="13.28515625" style="467" customWidth="1"/>
    <col min="15377" max="15377" width="10.5703125" style="467" customWidth="1"/>
    <col min="15378" max="15380" width="13.28515625" style="467" customWidth="1"/>
    <col min="15381" max="15381" width="10.5703125" style="467" customWidth="1"/>
    <col min="15382" max="15384" width="13.28515625" style="467" customWidth="1"/>
    <col min="15385" max="15616" width="8.28515625" style="467"/>
    <col min="15617" max="15617" width="2.42578125" style="467" customWidth="1"/>
    <col min="15618" max="15618" width="8.28515625" style="467"/>
    <col min="15619" max="15619" width="45.5703125" style="467" customWidth="1"/>
    <col min="15620" max="15620" width="18.5703125" style="467" customWidth="1"/>
    <col min="15621" max="15621" width="10.5703125" style="467" customWidth="1"/>
    <col min="15622" max="15622" width="17.42578125" style="467" customWidth="1"/>
    <col min="15623" max="15624" width="13.28515625" style="467" customWidth="1"/>
    <col min="15625" max="15625" width="10.5703125" style="467" customWidth="1"/>
    <col min="15626" max="15628" width="13.28515625" style="467" customWidth="1"/>
    <col min="15629" max="15629" width="10.5703125" style="467" customWidth="1"/>
    <col min="15630" max="15632" width="13.28515625" style="467" customWidth="1"/>
    <col min="15633" max="15633" width="10.5703125" style="467" customWidth="1"/>
    <col min="15634" max="15636" width="13.28515625" style="467" customWidth="1"/>
    <col min="15637" max="15637" width="10.5703125" style="467" customWidth="1"/>
    <col min="15638" max="15640" width="13.28515625" style="467" customWidth="1"/>
    <col min="15641" max="15872" width="8.28515625" style="467"/>
    <col min="15873" max="15873" width="2.42578125" style="467" customWidth="1"/>
    <col min="15874" max="15874" width="8.28515625" style="467"/>
    <col min="15875" max="15875" width="45.5703125" style="467" customWidth="1"/>
    <col min="15876" max="15876" width="18.5703125" style="467" customWidth="1"/>
    <col min="15877" max="15877" width="10.5703125" style="467" customWidth="1"/>
    <col min="15878" max="15878" width="17.42578125" style="467" customWidth="1"/>
    <col min="15879" max="15880" width="13.28515625" style="467" customWidth="1"/>
    <col min="15881" max="15881" width="10.5703125" style="467" customWidth="1"/>
    <col min="15882" max="15884" width="13.28515625" style="467" customWidth="1"/>
    <col min="15885" max="15885" width="10.5703125" style="467" customWidth="1"/>
    <col min="15886" max="15888" width="13.28515625" style="467" customWidth="1"/>
    <col min="15889" max="15889" width="10.5703125" style="467" customWidth="1"/>
    <col min="15890" max="15892" width="13.28515625" style="467" customWidth="1"/>
    <col min="15893" max="15893" width="10.5703125" style="467" customWidth="1"/>
    <col min="15894" max="15896" width="13.28515625" style="467" customWidth="1"/>
    <col min="15897" max="16128" width="8.28515625" style="467"/>
    <col min="16129" max="16129" width="2.42578125" style="467" customWidth="1"/>
    <col min="16130" max="16130" width="8.28515625" style="467"/>
    <col min="16131" max="16131" width="45.5703125" style="467" customWidth="1"/>
    <col min="16132" max="16132" width="18.5703125" style="467" customWidth="1"/>
    <col min="16133" max="16133" width="10.5703125" style="467" customWidth="1"/>
    <col min="16134" max="16134" width="17.42578125" style="467" customWidth="1"/>
    <col min="16135" max="16136" width="13.28515625" style="467" customWidth="1"/>
    <col min="16137" max="16137" width="10.5703125" style="467" customWidth="1"/>
    <col min="16138" max="16140" width="13.28515625" style="467" customWidth="1"/>
    <col min="16141" max="16141" width="10.5703125" style="467" customWidth="1"/>
    <col min="16142" max="16144" width="13.28515625" style="467" customWidth="1"/>
    <col min="16145" max="16145" width="10.5703125" style="467" customWidth="1"/>
    <col min="16146" max="16148" width="13.28515625" style="467" customWidth="1"/>
    <col min="16149" max="16149" width="10.5703125" style="467" customWidth="1"/>
    <col min="16150" max="16152" width="13.28515625" style="467" customWidth="1"/>
    <col min="16153" max="16384" width="8.28515625" style="467"/>
  </cols>
  <sheetData>
    <row r="1" spans="2:24" ht="15" customHeight="1" x14ac:dyDescent="0.25">
      <c r="B1" s="465"/>
      <c r="C1" s="539" t="s">
        <v>611</v>
      </c>
      <c r="D1" s="496"/>
      <c r="E1" s="627" t="s">
        <v>612</v>
      </c>
      <c r="F1" s="628"/>
      <c r="G1" s="628"/>
      <c r="H1" s="629"/>
      <c r="I1" s="627" t="s">
        <v>613</v>
      </c>
      <c r="J1" s="628"/>
      <c r="K1" s="628"/>
      <c r="L1" s="629"/>
      <c r="M1" s="627" t="s">
        <v>614</v>
      </c>
      <c r="N1" s="628"/>
      <c r="O1" s="628"/>
      <c r="P1" s="629"/>
      <c r="Q1" s="627" t="s">
        <v>615</v>
      </c>
      <c r="R1" s="628"/>
      <c r="S1" s="628"/>
      <c r="T1" s="629"/>
      <c r="U1" s="627" t="s">
        <v>616</v>
      </c>
      <c r="V1" s="628"/>
      <c r="W1" s="628"/>
      <c r="X1" s="629"/>
    </row>
    <row r="2" spans="2:24" ht="15" x14ac:dyDescent="0.25">
      <c r="B2" s="468"/>
      <c r="C2" s="540" t="s">
        <v>1085</v>
      </c>
      <c r="D2" s="497"/>
      <c r="E2" s="630"/>
      <c r="F2" s="631"/>
      <c r="G2" s="631"/>
      <c r="H2" s="632"/>
      <c r="I2" s="630"/>
      <c r="J2" s="631"/>
      <c r="K2" s="631"/>
      <c r="L2" s="632"/>
      <c r="M2" s="630"/>
      <c r="N2" s="631"/>
      <c r="O2" s="631"/>
      <c r="P2" s="632"/>
      <c r="Q2" s="630"/>
      <c r="R2" s="631"/>
      <c r="S2" s="631"/>
      <c r="T2" s="632"/>
      <c r="U2" s="630"/>
      <c r="V2" s="631"/>
      <c r="W2" s="631"/>
      <c r="X2" s="632"/>
    </row>
    <row r="3" spans="2:24" ht="15.75" thickBot="1" x14ac:dyDescent="0.3">
      <c r="B3" s="468"/>
      <c r="C3" s="540" t="s">
        <v>1086</v>
      </c>
      <c r="D3" s="497"/>
      <c r="E3" s="633"/>
      <c r="F3" s="634"/>
      <c r="G3" s="634"/>
      <c r="H3" s="635"/>
      <c r="I3" s="633"/>
      <c r="J3" s="634"/>
      <c r="K3" s="634"/>
      <c r="L3" s="635"/>
      <c r="M3" s="633"/>
      <c r="N3" s="634"/>
      <c r="O3" s="634"/>
      <c r="P3" s="635"/>
      <c r="Q3" s="633"/>
      <c r="R3" s="634"/>
      <c r="S3" s="634"/>
      <c r="T3" s="635"/>
      <c r="U3" s="633"/>
      <c r="V3" s="634"/>
      <c r="W3" s="634"/>
      <c r="X3" s="635"/>
    </row>
    <row r="4" spans="2:24" ht="45.75" thickBot="1" x14ac:dyDescent="0.25">
      <c r="B4" s="541" t="s">
        <v>414</v>
      </c>
      <c r="C4" s="542" t="s">
        <v>2</v>
      </c>
      <c r="D4" s="543" t="s">
        <v>416</v>
      </c>
      <c r="E4" s="536" t="s">
        <v>854</v>
      </c>
      <c r="F4" s="537" t="s">
        <v>415</v>
      </c>
      <c r="G4" s="537" t="s">
        <v>1</v>
      </c>
      <c r="H4" s="538" t="s">
        <v>417</v>
      </c>
      <c r="I4" s="536" t="s">
        <v>625</v>
      </c>
      <c r="J4" s="537" t="s">
        <v>415</v>
      </c>
      <c r="K4" s="537" t="s">
        <v>1</v>
      </c>
      <c r="L4" s="538" t="s">
        <v>417</v>
      </c>
      <c r="M4" s="536" t="s">
        <v>625</v>
      </c>
      <c r="N4" s="537" t="s">
        <v>415</v>
      </c>
      <c r="O4" s="537" t="s">
        <v>1</v>
      </c>
      <c r="P4" s="538" t="s">
        <v>417</v>
      </c>
      <c r="Q4" s="536" t="s">
        <v>625</v>
      </c>
      <c r="R4" s="537" t="s">
        <v>415</v>
      </c>
      <c r="S4" s="537" t="s">
        <v>1</v>
      </c>
      <c r="T4" s="538" t="s">
        <v>417</v>
      </c>
      <c r="U4" s="536" t="s">
        <v>625</v>
      </c>
      <c r="V4" s="537" t="s">
        <v>415</v>
      </c>
      <c r="W4" s="537" t="s">
        <v>1</v>
      </c>
      <c r="X4" s="538" t="s">
        <v>417</v>
      </c>
    </row>
    <row r="5" spans="2:24" ht="14.1" customHeight="1" thickBot="1" x14ac:dyDescent="0.25">
      <c r="B5" s="602" t="s">
        <v>654</v>
      </c>
      <c r="C5" s="603" t="s">
        <v>655</v>
      </c>
      <c r="D5" s="604" t="s">
        <v>653</v>
      </c>
      <c r="E5" s="605">
        <v>1</v>
      </c>
      <c r="F5" s="606">
        <v>228100</v>
      </c>
      <c r="G5" s="606">
        <v>57025</v>
      </c>
      <c r="H5" s="607">
        <v>4</v>
      </c>
      <c r="I5" s="605"/>
      <c r="J5" s="606"/>
      <c r="K5" s="606"/>
      <c r="L5" s="607"/>
      <c r="M5" s="605"/>
      <c r="N5" s="606"/>
      <c r="O5" s="606"/>
      <c r="P5" s="607"/>
      <c r="Q5" s="605"/>
      <c r="R5" s="606"/>
      <c r="S5" s="606"/>
      <c r="T5" s="607"/>
      <c r="U5" s="605">
        <v>1</v>
      </c>
      <c r="V5" s="606">
        <v>228100</v>
      </c>
      <c r="W5" s="606">
        <v>57025</v>
      </c>
      <c r="X5" s="607">
        <v>4</v>
      </c>
    </row>
    <row r="6" spans="2:24" ht="15" thickBot="1" x14ac:dyDescent="0.25">
      <c r="B6" s="602" t="s">
        <v>127</v>
      </c>
      <c r="C6" s="603" t="s">
        <v>125</v>
      </c>
      <c r="D6" s="604" t="s">
        <v>653</v>
      </c>
      <c r="E6" s="605">
        <v>3</v>
      </c>
      <c r="F6" s="606">
        <v>371977.62</v>
      </c>
      <c r="G6" s="606">
        <v>111966</v>
      </c>
      <c r="H6" s="607">
        <v>3.32</v>
      </c>
      <c r="I6" s="605"/>
      <c r="J6" s="606"/>
      <c r="K6" s="606"/>
      <c r="L6" s="607"/>
      <c r="M6" s="605">
        <v>2</v>
      </c>
      <c r="N6" s="606">
        <v>370453.62</v>
      </c>
      <c r="O6" s="606">
        <v>73866</v>
      </c>
      <c r="P6" s="607">
        <v>5.0199999999999996</v>
      </c>
      <c r="Q6" s="605">
        <v>1</v>
      </c>
      <c r="R6" s="606">
        <v>1524</v>
      </c>
      <c r="S6" s="606">
        <v>38100</v>
      </c>
      <c r="T6" s="607">
        <v>0.04</v>
      </c>
      <c r="U6" s="605"/>
      <c r="V6" s="606"/>
      <c r="W6" s="606"/>
      <c r="X6" s="607"/>
    </row>
    <row r="7" spans="2:24" ht="15" thickBot="1" x14ac:dyDescent="0.25">
      <c r="B7" s="602" t="s">
        <v>24</v>
      </c>
      <c r="C7" s="603" t="s">
        <v>23</v>
      </c>
      <c r="D7" s="604" t="s">
        <v>657</v>
      </c>
      <c r="E7" s="605">
        <v>2</v>
      </c>
      <c r="F7" s="606">
        <v>135300</v>
      </c>
      <c r="G7" s="606">
        <v>3000</v>
      </c>
      <c r="H7" s="607">
        <v>45.1</v>
      </c>
      <c r="I7" s="605"/>
      <c r="J7" s="606"/>
      <c r="K7" s="606"/>
      <c r="L7" s="607"/>
      <c r="M7" s="605">
        <v>1</v>
      </c>
      <c r="N7" s="606">
        <v>106040</v>
      </c>
      <c r="O7" s="606">
        <v>2000</v>
      </c>
      <c r="P7" s="607">
        <v>53.02</v>
      </c>
      <c r="Q7" s="605"/>
      <c r="R7" s="606"/>
      <c r="S7" s="606"/>
      <c r="T7" s="607"/>
      <c r="U7" s="605">
        <v>1</v>
      </c>
      <c r="V7" s="606">
        <v>29260</v>
      </c>
      <c r="W7" s="606">
        <v>1000</v>
      </c>
      <c r="X7" s="607">
        <v>29.26</v>
      </c>
    </row>
    <row r="8" spans="2:24" ht="15" thickBot="1" x14ac:dyDescent="0.25">
      <c r="B8" s="602" t="s">
        <v>1054</v>
      </c>
      <c r="C8" s="603" t="s">
        <v>1055</v>
      </c>
      <c r="D8" s="604" t="s">
        <v>653</v>
      </c>
      <c r="E8" s="605">
        <v>1</v>
      </c>
      <c r="F8" s="606">
        <v>163960.20000000001</v>
      </c>
      <c r="G8" s="606">
        <v>5220</v>
      </c>
      <c r="H8" s="607">
        <v>31.41</v>
      </c>
      <c r="I8" s="605"/>
      <c r="J8" s="606"/>
      <c r="K8" s="606"/>
      <c r="L8" s="607"/>
      <c r="M8" s="605">
        <v>1</v>
      </c>
      <c r="N8" s="606">
        <v>163960.20000000001</v>
      </c>
      <c r="O8" s="606">
        <v>5220</v>
      </c>
      <c r="P8" s="607">
        <v>31.41</v>
      </c>
      <c r="Q8" s="605"/>
      <c r="R8" s="606"/>
      <c r="S8" s="606"/>
      <c r="T8" s="607"/>
      <c r="U8" s="605"/>
      <c r="V8" s="606"/>
      <c r="W8" s="606"/>
      <c r="X8" s="607"/>
    </row>
    <row r="9" spans="2:24" ht="15" thickBot="1" x14ac:dyDescent="0.25">
      <c r="B9" s="602" t="s">
        <v>26</v>
      </c>
      <c r="C9" s="603" t="s">
        <v>25</v>
      </c>
      <c r="D9" s="604" t="s">
        <v>658</v>
      </c>
      <c r="E9" s="605">
        <v>2</v>
      </c>
      <c r="F9" s="606">
        <v>82180.320000000007</v>
      </c>
      <c r="G9" s="606">
        <v>30984</v>
      </c>
      <c r="H9" s="607">
        <v>2.65</v>
      </c>
      <c r="I9" s="605"/>
      <c r="J9" s="606"/>
      <c r="K9" s="606"/>
      <c r="L9" s="607"/>
      <c r="M9" s="605">
        <v>2</v>
      </c>
      <c r="N9" s="606">
        <v>82180.320000000007</v>
      </c>
      <c r="O9" s="606">
        <v>30984</v>
      </c>
      <c r="P9" s="607">
        <v>2.65</v>
      </c>
      <c r="Q9" s="605"/>
      <c r="R9" s="606"/>
      <c r="S9" s="606"/>
      <c r="T9" s="607"/>
      <c r="U9" s="605"/>
      <c r="V9" s="606"/>
      <c r="W9" s="606"/>
      <c r="X9" s="607"/>
    </row>
    <row r="10" spans="2:24" ht="15" thickBot="1" x14ac:dyDescent="0.25">
      <c r="B10" s="602" t="s">
        <v>28</v>
      </c>
      <c r="C10" s="603" t="s">
        <v>133</v>
      </c>
      <c r="D10" s="604" t="s">
        <v>653</v>
      </c>
      <c r="E10" s="605">
        <v>3</v>
      </c>
      <c r="F10" s="606">
        <v>2513602.7599999998</v>
      </c>
      <c r="G10" s="606">
        <v>81516</v>
      </c>
      <c r="H10" s="607">
        <v>30.84</v>
      </c>
      <c r="I10" s="605"/>
      <c r="J10" s="606"/>
      <c r="K10" s="606"/>
      <c r="L10" s="607"/>
      <c r="M10" s="605">
        <v>2</v>
      </c>
      <c r="N10" s="606">
        <v>1474642.76</v>
      </c>
      <c r="O10" s="606">
        <v>44516</v>
      </c>
      <c r="P10" s="607">
        <v>33.130000000000003</v>
      </c>
      <c r="Q10" s="605"/>
      <c r="R10" s="606"/>
      <c r="S10" s="606"/>
      <c r="T10" s="607"/>
      <c r="U10" s="605">
        <v>1</v>
      </c>
      <c r="V10" s="606">
        <v>1038960</v>
      </c>
      <c r="W10" s="606">
        <v>37000</v>
      </c>
      <c r="X10" s="607">
        <v>28.08</v>
      </c>
    </row>
    <row r="11" spans="2:24" ht="15" thickBot="1" x14ac:dyDescent="0.25">
      <c r="B11" s="602" t="s">
        <v>644</v>
      </c>
      <c r="C11" s="603" t="s">
        <v>645</v>
      </c>
      <c r="D11" s="604" t="s">
        <v>658</v>
      </c>
      <c r="E11" s="605">
        <v>1</v>
      </c>
      <c r="F11" s="606">
        <v>31445</v>
      </c>
      <c r="G11" s="606">
        <v>9500</v>
      </c>
      <c r="H11" s="607">
        <v>3.31</v>
      </c>
      <c r="I11" s="605"/>
      <c r="J11" s="606"/>
      <c r="K11" s="606"/>
      <c r="L11" s="607"/>
      <c r="M11" s="605">
        <v>1</v>
      </c>
      <c r="N11" s="606">
        <v>31445</v>
      </c>
      <c r="O11" s="606">
        <v>9500</v>
      </c>
      <c r="P11" s="607">
        <v>3.31</v>
      </c>
      <c r="Q11" s="605"/>
      <c r="R11" s="606"/>
      <c r="S11" s="606"/>
      <c r="T11" s="607"/>
      <c r="U11" s="605"/>
      <c r="V11" s="606"/>
      <c r="W11" s="606"/>
      <c r="X11" s="607"/>
    </row>
    <row r="12" spans="2:24" ht="15" thickBot="1" x14ac:dyDescent="0.25">
      <c r="B12" s="602" t="s">
        <v>134</v>
      </c>
      <c r="C12" s="603" t="s">
        <v>135</v>
      </c>
      <c r="D12" s="604" t="s">
        <v>657</v>
      </c>
      <c r="E12" s="605">
        <v>2</v>
      </c>
      <c r="F12" s="606">
        <v>424654.5</v>
      </c>
      <c r="G12" s="606">
        <v>97550</v>
      </c>
      <c r="H12" s="607">
        <v>4.3499999999999996</v>
      </c>
      <c r="I12" s="605"/>
      <c r="J12" s="606"/>
      <c r="K12" s="606"/>
      <c r="L12" s="607"/>
      <c r="M12" s="605">
        <v>1</v>
      </c>
      <c r="N12" s="606">
        <v>377315</v>
      </c>
      <c r="O12" s="606">
        <v>96500</v>
      </c>
      <c r="P12" s="607">
        <v>3.91</v>
      </c>
      <c r="Q12" s="605"/>
      <c r="R12" s="606"/>
      <c r="S12" s="606"/>
      <c r="T12" s="607"/>
      <c r="U12" s="605"/>
      <c r="V12" s="606"/>
      <c r="W12" s="606"/>
      <c r="X12" s="607"/>
    </row>
    <row r="13" spans="2:24" ht="15" thickBot="1" x14ac:dyDescent="0.25">
      <c r="B13" s="602" t="s">
        <v>136</v>
      </c>
      <c r="C13" s="603" t="s">
        <v>137</v>
      </c>
      <c r="D13" s="604" t="s">
        <v>657</v>
      </c>
      <c r="E13" s="605">
        <v>3</v>
      </c>
      <c r="F13" s="606">
        <v>591560.5</v>
      </c>
      <c r="G13" s="606">
        <v>98050</v>
      </c>
      <c r="H13" s="607">
        <v>6.03</v>
      </c>
      <c r="I13" s="605"/>
      <c r="J13" s="606"/>
      <c r="K13" s="606"/>
      <c r="L13" s="607"/>
      <c r="M13" s="605">
        <v>1</v>
      </c>
      <c r="N13" s="606">
        <v>516275</v>
      </c>
      <c r="O13" s="606">
        <v>96500</v>
      </c>
      <c r="P13" s="607">
        <v>5.35</v>
      </c>
      <c r="Q13" s="605"/>
      <c r="R13" s="606"/>
      <c r="S13" s="606"/>
      <c r="T13" s="607"/>
      <c r="U13" s="605"/>
      <c r="V13" s="606"/>
      <c r="W13" s="606"/>
      <c r="X13" s="607"/>
    </row>
    <row r="14" spans="2:24" ht="15" thickBot="1" x14ac:dyDescent="0.25">
      <c r="B14" s="602" t="s">
        <v>138</v>
      </c>
      <c r="C14" s="603" t="s">
        <v>81</v>
      </c>
      <c r="D14" s="604" t="s">
        <v>657</v>
      </c>
      <c r="E14" s="605">
        <v>2</v>
      </c>
      <c r="F14" s="606">
        <v>2675602.5</v>
      </c>
      <c r="G14" s="606">
        <v>501750</v>
      </c>
      <c r="H14" s="607">
        <v>5.33</v>
      </c>
      <c r="I14" s="605"/>
      <c r="J14" s="606"/>
      <c r="K14" s="606"/>
      <c r="L14" s="607"/>
      <c r="M14" s="605">
        <v>1</v>
      </c>
      <c r="N14" s="606">
        <v>2630000</v>
      </c>
      <c r="O14" s="606">
        <v>500000</v>
      </c>
      <c r="P14" s="607">
        <v>5.26</v>
      </c>
      <c r="Q14" s="605"/>
      <c r="R14" s="606"/>
      <c r="S14" s="606"/>
      <c r="T14" s="607"/>
      <c r="U14" s="605"/>
      <c r="V14" s="606"/>
      <c r="W14" s="606"/>
      <c r="X14" s="607"/>
    </row>
    <row r="15" spans="2:24" ht="15" thickBot="1" x14ac:dyDescent="0.25">
      <c r="B15" s="602" t="s">
        <v>902</v>
      </c>
      <c r="C15" s="603" t="s">
        <v>903</v>
      </c>
      <c r="D15" s="604" t="s">
        <v>657</v>
      </c>
      <c r="E15" s="605">
        <v>2</v>
      </c>
      <c r="F15" s="606">
        <v>694056</v>
      </c>
      <c r="G15" s="606">
        <v>137400</v>
      </c>
      <c r="H15" s="607">
        <v>5.05</v>
      </c>
      <c r="I15" s="605"/>
      <c r="J15" s="606"/>
      <c r="K15" s="606"/>
      <c r="L15" s="607"/>
      <c r="M15" s="605">
        <v>1</v>
      </c>
      <c r="N15" s="606">
        <v>491400</v>
      </c>
      <c r="O15" s="606">
        <v>135000</v>
      </c>
      <c r="P15" s="607">
        <v>3.64</v>
      </c>
      <c r="Q15" s="605"/>
      <c r="R15" s="606"/>
      <c r="S15" s="606"/>
      <c r="T15" s="607"/>
      <c r="U15" s="605"/>
      <c r="V15" s="606"/>
      <c r="W15" s="606"/>
      <c r="X15" s="607"/>
    </row>
    <row r="16" spans="2:24" ht="15" thickBot="1" x14ac:dyDescent="0.25">
      <c r="B16" s="602" t="s">
        <v>141</v>
      </c>
      <c r="C16" s="603" t="s">
        <v>142</v>
      </c>
      <c r="D16" s="604" t="s">
        <v>657</v>
      </c>
      <c r="E16" s="605">
        <v>1</v>
      </c>
      <c r="F16" s="606">
        <v>733700</v>
      </c>
      <c r="G16" s="606">
        <v>290000</v>
      </c>
      <c r="H16" s="607">
        <v>2.5299999999999998</v>
      </c>
      <c r="I16" s="605"/>
      <c r="J16" s="606"/>
      <c r="K16" s="606"/>
      <c r="L16" s="607"/>
      <c r="M16" s="605">
        <v>1</v>
      </c>
      <c r="N16" s="606">
        <v>733700</v>
      </c>
      <c r="O16" s="606">
        <v>290000</v>
      </c>
      <c r="P16" s="607">
        <v>2.5299999999999998</v>
      </c>
      <c r="Q16" s="605"/>
      <c r="R16" s="606"/>
      <c r="S16" s="606"/>
      <c r="T16" s="607"/>
      <c r="U16" s="605"/>
      <c r="V16" s="606"/>
      <c r="W16" s="606"/>
      <c r="X16" s="607"/>
    </row>
    <row r="17" spans="2:24" ht="15" thickBot="1" x14ac:dyDescent="0.25">
      <c r="B17" s="602" t="s">
        <v>143</v>
      </c>
      <c r="C17" s="603" t="s">
        <v>123</v>
      </c>
      <c r="D17" s="604" t="s">
        <v>657</v>
      </c>
      <c r="E17" s="605">
        <v>2</v>
      </c>
      <c r="F17" s="606">
        <v>364043.2</v>
      </c>
      <c r="G17" s="606">
        <v>6540</v>
      </c>
      <c r="H17" s="607">
        <v>55.66</v>
      </c>
      <c r="I17" s="605"/>
      <c r="J17" s="606"/>
      <c r="K17" s="606"/>
      <c r="L17" s="607"/>
      <c r="M17" s="605">
        <v>1</v>
      </c>
      <c r="N17" s="606">
        <v>343872</v>
      </c>
      <c r="O17" s="606">
        <v>6400</v>
      </c>
      <c r="P17" s="607">
        <v>53.73</v>
      </c>
      <c r="Q17" s="605"/>
      <c r="R17" s="606"/>
      <c r="S17" s="606"/>
      <c r="T17" s="607"/>
      <c r="U17" s="605"/>
      <c r="V17" s="606"/>
      <c r="W17" s="606"/>
      <c r="X17" s="607"/>
    </row>
    <row r="18" spans="2:24" ht="15" thickBot="1" x14ac:dyDescent="0.25">
      <c r="B18" s="602" t="s">
        <v>144</v>
      </c>
      <c r="C18" s="603" t="s">
        <v>106</v>
      </c>
      <c r="D18" s="604" t="s">
        <v>657</v>
      </c>
      <c r="E18" s="605">
        <v>2</v>
      </c>
      <c r="F18" s="606">
        <v>379475.4</v>
      </c>
      <c r="G18" s="606">
        <v>6120</v>
      </c>
      <c r="H18" s="607">
        <v>62.01</v>
      </c>
      <c r="I18" s="605"/>
      <c r="J18" s="606"/>
      <c r="K18" s="606"/>
      <c r="L18" s="607"/>
      <c r="M18" s="605">
        <v>1</v>
      </c>
      <c r="N18" s="606">
        <v>351817</v>
      </c>
      <c r="O18" s="606">
        <v>5900</v>
      </c>
      <c r="P18" s="607">
        <v>59.63</v>
      </c>
      <c r="Q18" s="605"/>
      <c r="R18" s="606"/>
      <c r="S18" s="606"/>
      <c r="T18" s="607"/>
      <c r="U18" s="605"/>
      <c r="V18" s="606"/>
      <c r="W18" s="606"/>
      <c r="X18" s="607"/>
    </row>
    <row r="19" spans="2:24" ht="15" thickBot="1" x14ac:dyDescent="0.25">
      <c r="B19" s="602" t="s">
        <v>145</v>
      </c>
      <c r="C19" s="603" t="s">
        <v>146</v>
      </c>
      <c r="D19" s="604" t="s">
        <v>657</v>
      </c>
      <c r="E19" s="605">
        <v>1</v>
      </c>
      <c r="F19" s="606">
        <v>15368.4</v>
      </c>
      <c r="G19" s="606">
        <v>30</v>
      </c>
      <c r="H19" s="607">
        <v>512.28</v>
      </c>
      <c r="I19" s="605"/>
      <c r="J19" s="606"/>
      <c r="K19" s="606"/>
      <c r="L19" s="607"/>
      <c r="M19" s="605"/>
      <c r="N19" s="606"/>
      <c r="O19" s="606"/>
      <c r="P19" s="607"/>
      <c r="Q19" s="605"/>
      <c r="R19" s="606"/>
      <c r="S19" s="606"/>
      <c r="T19" s="607"/>
      <c r="U19" s="605"/>
      <c r="V19" s="606"/>
      <c r="W19" s="606"/>
      <c r="X19" s="607"/>
    </row>
    <row r="20" spans="2:24" ht="15" thickBot="1" x14ac:dyDescent="0.25">
      <c r="B20" s="602" t="s">
        <v>906</v>
      </c>
      <c r="C20" s="603" t="s">
        <v>108</v>
      </c>
      <c r="D20" s="604" t="s">
        <v>657</v>
      </c>
      <c r="E20" s="605">
        <v>1</v>
      </c>
      <c r="F20" s="606">
        <v>1122418</v>
      </c>
      <c r="G20" s="606">
        <v>15650</v>
      </c>
      <c r="H20" s="607">
        <v>71.72</v>
      </c>
      <c r="I20" s="605"/>
      <c r="J20" s="606"/>
      <c r="K20" s="606"/>
      <c r="L20" s="607"/>
      <c r="M20" s="605">
        <v>1</v>
      </c>
      <c r="N20" s="606">
        <v>1122418</v>
      </c>
      <c r="O20" s="606">
        <v>15650</v>
      </c>
      <c r="P20" s="607">
        <v>71.72</v>
      </c>
      <c r="Q20" s="605"/>
      <c r="R20" s="606"/>
      <c r="S20" s="606"/>
      <c r="T20" s="607"/>
      <c r="U20" s="605"/>
      <c r="V20" s="606"/>
      <c r="W20" s="606"/>
      <c r="X20" s="607"/>
    </row>
    <row r="21" spans="2:24" ht="15" thickBot="1" x14ac:dyDescent="0.25">
      <c r="B21" s="602" t="s">
        <v>147</v>
      </c>
      <c r="C21" s="603" t="s">
        <v>148</v>
      </c>
      <c r="D21" s="604" t="s">
        <v>657</v>
      </c>
      <c r="E21" s="605">
        <v>2</v>
      </c>
      <c r="F21" s="606">
        <v>2388795.6</v>
      </c>
      <c r="G21" s="606">
        <v>15540</v>
      </c>
      <c r="H21" s="607">
        <v>153.72</v>
      </c>
      <c r="I21" s="605"/>
      <c r="J21" s="606"/>
      <c r="K21" s="606"/>
      <c r="L21" s="607"/>
      <c r="M21" s="605">
        <v>1</v>
      </c>
      <c r="N21" s="606">
        <v>2374290</v>
      </c>
      <c r="O21" s="606">
        <v>15500</v>
      </c>
      <c r="P21" s="607">
        <v>153.18</v>
      </c>
      <c r="Q21" s="605"/>
      <c r="R21" s="606"/>
      <c r="S21" s="606"/>
      <c r="T21" s="607"/>
      <c r="U21" s="605"/>
      <c r="V21" s="606"/>
      <c r="W21" s="606"/>
      <c r="X21" s="607"/>
    </row>
    <row r="22" spans="2:24" ht="15" thickBot="1" x14ac:dyDescent="0.25">
      <c r="B22" s="602" t="s">
        <v>1087</v>
      </c>
      <c r="C22" s="603" t="s">
        <v>149</v>
      </c>
      <c r="D22" s="604" t="s">
        <v>657</v>
      </c>
      <c r="E22" s="605">
        <v>1</v>
      </c>
      <c r="F22" s="606">
        <v>1443300</v>
      </c>
      <c r="G22" s="606">
        <v>8500</v>
      </c>
      <c r="H22" s="607">
        <v>169.8</v>
      </c>
      <c r="I22" s="605"/>
      <c r="J22" s="606"/>
      <c r="K22" s="606"/>
      <c r="L22" s="607"/>
      <c r="M22" s="605">
        <v>1</v>
      </c>
      <c r="N22" s="606">
        <v>1443300</v>
      </c>
      <c r="O22" s="606">
        <v>8500</v>
      </c>
      <c r="P22" s="607">
        <v>169.8</v>
      </c>
      <c r="Q22" s="605"/>
      <c r="R22" s="606"/>
      <c r="S22" s="606"/>
      <c r="T22" s="607"/>
      <c r="U22" s="605"/>
      <c r="V22" s="606"/>
      <c r="W22" s="606"/>
      <c r="X22" s="607"/>
    </row>
    <row r="23" spans="2:24" ht="15" thickBot="1" x14ac:dyDescent="0.25">
      <c r="B23" s="602" t="s">
        <v>1042</v>
      </c>
      <c r="C23" s="603" t="s">
        <v>1043</v>
      </c>
      <c r="D23" s="604" t="s">
        <v>657</v>
      </c>
      <c r="E23" s="605">
        <v>2</v>
      </c>
      <c r="F23" s="606">
        <v>634514</v>
      </c>
      <c r="G23" s="606">
        <v>3050</v>
      </c>
      <c r="H23" s="607">
        <v>208.04</v>
      </c>
      <c r="I23" s="605"/>
      <c r="J23" s="606"/>
      <c r="K23" s="606"/>
      <c r="L23" s="607"/>
      <c r="M23" s="605">
        <v>1</v>
      </c>
      <c r="N23" s="606">
        <v>580146</v>
      </c>
      <c r="O23" s="606">
        <v>2850</v>
      </c>
      <c r="P23" s="607">
        <v>203.56</v>
      </c>
      <c r="Q23" s="605"/>
      <c r="R23" s="606"/>
      <c r="S23" s="606"/>
      <c r="T23" s="607"/>
      <c r="U23" s="605"/>
      <c r="V23" s="606"/>
      <c r="W23" s="606"/>
      <c r="X23" s="607"/>
    </row>
    <row r="24" spans="2:24" ht="15" thickBot="1" x14ac:dyDescent="0.25">
      <c r="B24" s="602" t="s">
        <v>150</v>
      </c>
      <c r="C24" s="603" t="s">
        <v>151</v>
      </c>
      <c r="D24" s="604" t="s">
        <v>657</v>
      </c>
      <c r="E24" s="605">
        <v>1</v>
      </c>
      <c r="F24" s="606">
        <v>1497873</v>
      </c>
      <c r="G24" s="606">
        <v>24650</v>
      </c>
      <c r="H24" s="607">
        <v>60.77</v>
      </c>
      <c r="I24" s="605"/>
      <c r="J24" s="606"/>
      <c r="K24" s="606"/>
      <c r="L24" s="607"/>
      <c r="M24" s="605">
        <v>1</v>
      </c>
      <c r="N24" s="606">
        <v>1497873</v>
      </c>
      <c r="O24" s="606">
        <v>24650</v>
      </c>
      <c r="P24" s="607">
        <v>60.77</v>
      </c>
      <c r="Q24" s="605"/>
      <c r="R24" s="606"/>
      <c r="S24" s="606"/>
      <c r="T24" s="607"/>
      <c r="U24" s="605"/>
      <c r="V24" s="606"/>
      <c r="W24" s="606"/>
      <c r="X24" s="607"/>
    </row>
    <row r="25" spans="2:24" ht="15" thickBot="1" x14ac:dyDescent="0.25">
      <c r="B25" s="602" t="s">
        <v>152</v>
      </c>
      <c r="C25" s="603" t="s">
        <v>153</v>
      </c>
      <c r="D25" s="604" t="s">
        <v>657</v>
      </c>
      <c r="E25" s="605">
        <v>2</v>
      </c>
      <c r="F25" s="606">
        <v>71734.5</v>
      </c>
      <c r="G25" s="606">
        <v>690</v>
      </c>
      <c r="H25" s="607">
        <v>103.96</v>
      </c>
      <c r="I25" s="605"/>
      <c r="J25" s="606"/>
      <c r="K25" s="606"/>
      <c r="L25" s="607"/>
      <c r="M25" s="605">
        <v>1</v>
      </c>
      <c r="N25" s="606">
        <v>53910</v>
      </c>
      <c r="O25" s="606">
        <v>600</v>
      </c>
      <c r="P25" s="607">
        <v>89.85</v>
      </c>
      <c r="Q25" s="605"/>
      <c r="R25" s="606"/>
      <c r="S25" s="606"/>
      <c r="T25" s="607"/>
      <c r="U25" s="605"/>
      <c r="V25" s="606"/>
      <c r="W25" s="606"/>
      <c r="X25" s="607"/>
    </row>
    <row r="26" spans="2:24" ht="15" thickBot="1" x14ac:dyDescent="0.25">
      <c r="B26" s="602" t="s">
        <v>154</v>
      </c>
      <c r="C26" s="603" t="s">
        <v>155</v>
      </c>
      <c r="D26" s="604" t="s">
        <v>657</v>
      </c>
      <c r="E26" s="605">
        <v>1</v>
      </c>
      <c r="F26" s="606">
        <v>623875</v>
      </c>
      <c r="G26" s="606">
        <v>7750</v>
      </c>
      <c r="H26" s="607">
        <v>80.5</v>
      </c>
      <c r="I26" s="605"/>
      <c r="J26" s="606"/>
      <c r="K26" s="606"/>
      <c r="L26" s="607"/>
      <c r="M26" s="605">
        <v>1</v>
      </c>
      <c r="N26" s="606">
        <v>623875</v>
      </c>
      <c r="O26" s="606">
        <v>7750</v>
      </c>
      <c r="P26" s="607">
        <v>80.5</v>
      </c>
      <c r="Q26" s="605"/>
      <c r="R26" s="606"/>
      <c r="S26" s="606"/>
      <c r="T26" s="607"/>
      <c r="U26" s="605"/>
      <c r="V26" s="606"/>
      <c r="W26" s="606"/>
      <c r="X26" s="607"/>
    </row>
    <row r="27" spans="2:24" ht="15" thickBot="1" x14ac:dyDescent="0.25">
      <c r="B27" s="602" t="s">
        <v>156</v>
      </c>
      <c r="C27" s="603" t="s">
        <v>157</v>
      </c>
      <c r="D27" s="604" t="s">
        <v>658</v>
      </c>
      <c r="E27" s="605">
        <v>1</v>
      </c>
      <c r="F27" s="606">
        <v>23400</v>
      </c>
      <c r="G27" s="606">
        <v>4500</v>
      </c>
      <c r="H27" s="607">
        <v>5.2</v>
      </c>
      <c r="I27" s="605"/>
      <c r="J27" s="606"/>
      <c r="K27" s="606"/>
      <c r="L27" s="607"/>
      <c r="M27" s="605">
        <v>1</v>
      </c>
      <c r="N27" s="606">
        <v>23400</v>
      </c>
      <c r="O27" s="606">
        <v>4500</v>
      </c>
      <c r="P27" s="607">
        <v>5.2</v>
      </c>
      <c r="Q27" s="605"/>
      <c r="R27" s="606"/>
      <c r="S27" s="606"/>
      <c r="T27" s="607"/>
      <c r="U27" s="605"/>
      <c r="V27" s="606"/>
      <c r="W27" s="606"/>
      <c r="X27" s="607"/>
    </row>
    <row r="28" spans="2:24" ht="15" thickBot="1" x14ac:dyDescent="0.25">
      <c r="B28" s="602" t="s">
        <v>160</v>
      </c>
      <c r="C28" s="603" t="s">
        <v>161</v>
      </c>
      <c r="D28" s="604" t="s">
        <v>658</v>
      </c>
      <c r="E28" s="605">
        <v>2</v>
      </c>
      <c r="F28" s="606">
        <v>143003</v>
      </c>
      <c r="G28" s="606">
        <v>220100</v>
      </c>
      <c r="H28" s="607">
        <v>0.65</v>
      </c>
      <c r="I28" s="605"/>
      <c r="J28" s="606"/>
      <c r="K28" s="606"/>
      <c r="L28" s="607"/>
      <c r="M28" s="605">
        <v>1</v>
      </c>
      <c r="N28" s="606">
        <v>125860</v>
      </c>
      <c r="O28" s="606">
        <v>217000</v>
      </c>
      <c r="P28" s="607">
        <v>0.57999999999999996</v>
      </c>
      <c r="Q28" s="605"/>
      <c r="R28" s="606"/>
      <c r="S28" s="606"/>
      <c r="T28" s="607"/>
      <c r="U28" s="605"/>
      <c r="V28" s="606"/>
      <c r="W28" s="606"/>
      <c r="X28" s="607"/>
    </row>
    <row r="29" spans="2:24" ht="15" thickBot="1" x14ac:dyDescent="0.25">
      <c r="B29" s="602" t="s">
        <v>162</v>
      </c>
      <c r="C29" s="603" t="s">
        <v>895</v>
      </c>
      <c r="D29" s="604" t="s">
        <v>658</v>
      </c>
      <c r="E29" s="605">
        <v>2</v>
      </c>
      <c r="F29" s="606">
        <v>146430</v>
      </c>
      <c r="G29" s="606">
        <v>108000</v>
      </c>
      <c r="H29" s="607">
        <v>1.36</v>
      </c>
      <c r="I29" s="605">
        <v>1</v>
      </c>
      <c r="J29" s="606">
        <v>9930</v>
      </c>
      <c r="K29" s="606">
        <v>3000</v>
      </c>
      <c r="L29" s="607">
        <v>3.31</v>
      </c>
      <c r="M29" s="605">
        <v>1</v>
      </c>
      <c r="N29" s="606">
        <v>136500</v>
      </c>
      <c r="O29" s="606">
        <v>105000</v>
      </c>
      <c r="P29" s="607">
        <v>1.3</v>
      </c>
      <c r="Q29" s="605"/>
      <c r="R29" s="606"/>
      <c r="S29" s="606"/>
      <c r="T29" s="607"/>
      <c r="U29" s="605"/>
      <c r="V29" s="606"/>
      <c r="W29" s="606"/>
      <c r="X29" s="607"/>
    </row>
    <row r="30" spans="2:24" ht="15" thickBot="1" x14ac:dyDescent="0.25">
      <c r="B30" s="602" t="s">
        <v>163</v>
      </c>
      <c r="C30" s="603" t="s">
        <v>164</v>
      </c>
      <c r="D30" s="604" t="s">
        <v>662</v>
      </c>
      <c r="E30" s="605">
        <v>1</v>
      </c>
      <c r="F30" s="606">
        <v>32840</v>
      </c>
      <c r="G30" s="606">
        <v>2000</v>
      </c>
      <c r="H30" s="607">
        <v>16.420000000000002</v>
      </c>
      <c r="I30" s="605"/>
      <c r="J30" s="606"/>
      <c r="K30" s="606"/>
      <c r="L30" s="607"/>
      <c r="M30" s="605">
        <v>1</v>
      </c>
      <c r="N30" s="606">
        <v>32840</v>
      </c>
      <c r="O30" s="606">
        <v>2000</v>
      </c>
      <c r="P30" s="607">
        <v>16.420000000000002</v>
      </c>
      <c r="Q30" s="605"/>
      <c r="R30" s="606"/>
      <c r="S30" s="606"/>
      <c r="T30" s="607"/>
      <c r="U30" s="605"/>
      <c r="V30" s="606"/>
      <c r="W30" s="606"/>
      <c r="X30" s="607"/>
    </row>
    <row r="31" spans="2:24" ht="15" thickBot="1" x14ac:dyDescent="0.25">
      <c r="B31" s="602" t="s">
        <v>169</v>
      </c>
      <c r="C31" s="603" t="s">
        <v>170</v>
      </c>
      <c r="D31" s="604" t="s">
        <v>913</v>
      </c>
      <c r="E31" s="605">
        <v>1</v>
      </c>
      <c r="F31" s="606">
        <v>44582.13</v>
      </c>
      <c r="G31" s="606">
        <v>9</v>
      </c>
      <c r="H31" s="607">
        <v>4953.57</v>
      </c>
      <c r="I31" s="605"/>
      <c r="J31" s="606"/>
      <c r="K31" s="606"/>
      <c r="L31" s="607"/>
      <c r="M31" s="605">
        <v>1</v>
      </c>
      <c r="N31" s="606">
        <v>44582.13</v>
      </c>
      <c r="O31" s="606">
        <v>9</v>
      </c>
      <c r="P31" s="607">
        <v>4953.57</v>
      </c>
      <c r="Q31" s="605"/>
      <c r="R31" s="606"/>
      <c r="S31" s="606"/>
      <c r="T31" s="607"/>
      <c r="U31" s="605"/>
      <c r="V31" s="606"/>
      <c r="W31" s="606"/>
      <c r="X31" s="607"/>
    </row>
    <row r="32" spans="2:24" ht="15" thickBot="1" x14ac:dyDescent="0.25">
      <c r="B32" s="602" t="s">
        <v>638</v>
      </c>
      <c r="C32" s="603" t="s">
        <v>639</v>
      </c>
      <c r="D32" s="604" t="s">
        <v>662</v>
      </c>
      <c r="E32" s="605">
        <v>1</v>
      </c>
      <c r="F32" s="606">
        <v>118660.5</v>
      </c>
      <c r="G32" s="606">
        <v>630</v>
      </c>
      <c r="H32" s="607">
        <v>188.35</v>
      </c>
      <c r="I32" s="605"/>
      <c r="J32" s="606"/>
      <c r="K32" s="606"/>
      <c r="L32" s="607"/>
      <c r="M32" s="605">
        <v>1</v>
      </c>
      <c r="N32" s="606">
        <v>118660.5</v>
      </c>
      <c r="O32" s="606">
        <v>630</v>
      </c>
      <c r="P32" s="607">
        <v>188.35</v>
      </c>
      <c r="Q32" s="605"/>
      <c r="R32" s="606"/>
      <c r="S32" s="606"/>
      <c r="T32" s="607"/>
      <c r="U32" s="605"/>
      <c r="V32" s="606"/>
      <c r="W32" s="606"/>
      <c r="X32" s="607"/>
    </row>
    <row r="33" spans="2:24" ht="15" thickBot="1" x14ac:dyDescent="0.25">
      <c r="B33" s="602" t="s">
        <v>5</v>
      </c>
      <c r="C33" s="603" t="s">
        <v>4</v>
      </c>
      <c r="D33" s="604" t="s">
        <v>662</v>
      </c>
      <c r="E33" s="605">
        <v>3</v>
      </c>
      <c r="F33" s="606">
        <v>25734.06</v>
      </c>
      <c r="G33" s="606">
        <v>197.6</v>
      </c>
      <c r="H33" s="607">
        <v>130.22999999999999</v>
      </c>
      <c r="I33" s="605"/>
      <c r="J33" s="606"/>
      <c r="K33" s="606"/>
      <c r="L33" s="607"/>
      <c r="M33" s="605">
        <v>2</v>
      </c>
      <c r="N33" s="606">
        <v>22955.18</v>
      </c>
      <c r="O33" s="606">
        <v>171.6</v>
      </c>
      <c r="P33" s="607">
        <v>133.77000000000001</v>
      </c>
      <c r="Q33" s="605"/>
      <c r="R33" s="606"/>
      <c r="S33" s="606"/>
      <c r="T33" s="607"/>
      <c r="U33" s="605">
        <v>1</v>
      </c>
      <c r="V33" s="606">
        <v>2778.88</v>
      </c>
      <c r="W33" s="606">
        <v>26</v>
      </c>
      <c r="X33" s="607">
        <v>106.88</v>
      </c>
    </row>
    <row r="34" spans="2:24" ht="15" thickBot="1" x14ac:dyDescent="0.25">
      <c r="B34" s="602" t="s">
        <v>7</v>
      </c>
      <c r="C34" s="603" t="s">
        <v>6</v>
      </c>
      <c r="D34" s="604" t="s">
        <v>662</v>
      </c>
      <c r="E34" s="605">
        <v>1</v>
      </c>
      <c r="F34" s="606">
        <v>11188.11</v>
      </c>
      <c r="G34" s="606">
        <v>139</v>
      </c>
      <c r="H34" s="607">
        <v>80.489999999999995</v>
      </c>
      <c r="I34" s="605"/>
      <c r="J34" s="606"/>
      <c r="K34" s="606"/>
      <c r="L34" s="607"/>
      <c r="M34" s="605"/>
      <c r="N34" s="606"/>
      <c r="O34" s="606"/>
      <c r="P34" s="607"/>
      <c r="Q34" s="605"/>
      <c r="R34" s="606"/>
      <c r="S34" s="606"/>
      <c r="T34" s="607"/>
      <c r="U34" s="605">
        <v>1</v>
      </c>
      <c r="V34" s="606">
        <v>11188.11</v>
      </c>
      <c r="W34" s="606">
        <v>139</v>
      </c>
      <c r="X34" s="607">
        <v>80.489999999999995</v>
      </c>
    </row>
    <row r="35" spans="2:24" ht="15" thickBot="1" x14ac:dyDescent="0.25">
      <c r="B35" s="602" t="s">
        <v>171</v>
      </c>
      <c r="C35" s="603" t="s">
        <v>94</v>
      </c>
      <c r="D35" s="604" t="s">
        <v>657</v>
      </c>
      <c r="E35" s="605">
        <v>1</v>
      </c>
      <c r="F35" s="606">
        <v>23309.1</v>
      </c>
      <c r="G35" s="606">
        <v>270</v>
      </c>
      <c r="H35" s="607">
        <v>86.33</v>
      </c>
      <c r="I35" s="605"/>
      <c r="J35" s="606"/>
      <c r="K35" s="606"/>
      <c r="L35" s="607"/>
      <c r="M35" s="605">
        <v>1</v>
      </c>
      <c r="N35" s="606">
        <v>23309.1</v>
      </c>
      <c r="O35" s="606">
        <v>270</v>
      </c>
      <c r="P35" s="607">
        <v>86.33</v>
      </c>
      <c r="Q35" s="605"/>
      <c r="R35" s="606"/>
      <c r="S35" s="606"/>
      <c r="T35" s="607"/>
      <c r="U35" s="605"/>
      <c r="V35" s="606"/>
      <c r="W35" s="606"/>
      <c r="X35" s="607"/>
    </row>
    <row r="36" spans="2:24" ht="15" thickBot="1" x14ac:dyDescent="0.25">
      <c r="B36" s="602" t="s">
        <v>11</v>
      </c>
      <c r="C36" s="603" t="s">
        <v>10</v>
      </c>
      <c r="D36" s="604" t="s">
        <v>662</v>
      </c>
      <c r="E36" s="605">
        <v>1</v>
      </c>
      <c r="F36" s="606">
        <v>33600</v>
      </c>
      <c r="G36" s="606">
        <v>56</v>
      </c>
      <c r="H36" s="607">
        <v>600</v>
      </c>
      <c r="I36" s="605"/>
      <c r="J36" s="606"/>
      <c r="K36" s="606"/>
      <c r="L36" s="607"/>
      <c r="M36" s="605">
        <v>1</v>
      </c>
      <c r="N36" s="606">
        <v>33600</v>
      </c>
      <c r="O36" s="606">
        <v>56</v>
      </c>
      <c r="P36" s="607">
        <v>600</v>
      </c>
      <c r="Q36" s="605"/>
      <c r="R36" s="606"/>
      <c r="S36" s="606"/>
      <c r="T36" s="607"/>
      <c r="U36" s="605"/>
      <c r="V36" s="606"/>
      <c r="W36" s="606"/>
      <c r="X36" s="607"/>
    </row>
    <row r="37" spans="2:24" ht="15" thickBot="1" x14ac:dyDescent="0.25">
      <c r="B37" s="602" t="s">
        <v>13</v>
      </c>
      <c r="C37" s="603" t="s">
        <v>12</v>
      </c>
      <c r="D37" s="604" t="s">
        <v>662</v>
      </c>
      <c r="E37" s="605">
        <v>2</v>
      </c>
      <c r="F37" s="606">
        <v>42852.72</v>
      </c>
      <c r="G37" s="606">
        <v>70</v>
      </c>
      <c r="H37" s="607">
        <v>612.17999999999995</v>
      </c>
      <c r="I37" s="605"/>
      <c r="J37" s="606"/>
      <c r="K37" s="606"/>
      <c r="L37" s="607"/>
      <c r="M37" s="605">
        <v>1</v>
      </c>
      <c r="N37" s="606">
        <v>28209.87</v>
      </c>
      <c r="O37" s="606">
        <v>39</v>
      </c>
      <c r="P37" s="607">
        <v>723.33</v>
      </c>
      <c r="Q37" s="605"/>
      <c r="R37" s="606"/>
      <c r="S37" s="606"/>
      <c r="T37" s="607"/>
      <c r="U37" s="605">
        <v>1</v>
      </c>
      <c r="V37" s="606">
        <v>14642.85</v>
      </c>
      <c r="W37" s="606">
        <v>31</v>
      </c>
      <c r="X37" s="607">
        <v>472.35</v>
      </c>
    </row>
    <row r="38" spans="2:24" ht="15" thickBot="1" x14ac:dyDescent="0.25">
      <c r="B38" s="602" t="s">
        <v>15</v>
      </c>
      <c r="C38" s="603" t="s">
        <v>14</v>
      </c>
      <c r="D38" s="604" t="s">
        <v>662</v>
      </c>
      <c r="E38" s="605">
        <v>3</v>
      </c>
      <c r="F38" s="606">
        <v>289002.94999999995</v>
      </c>
      <c r="G38" s="606">
        <v>355</v>
      </c>
      <c r="H38" s="607">
        <v>814.09</v>
      </c>
      <c r="I38" s="605"/>
      <c r="J38" s="606"/>
      <c r="K38" s="606"/>
      <c r="L38" s="607"/>
      <c r="M38" s="605">
        <v>1</v>
      </c>
      <c r="N38" s="606">
        <v>168640.68</v>
      </c>
      <c r="O38" s="606">
        <v>204</v>
      </c>
      <c r="P38" s="607">
        <v>826.67</v>
      </c>
      <c r="Q38" s="605"/>
      <c r="R38" s="606"/>
      <c r="S38" s="606"/>
      <c r="T38" s="607"/>
      <c r="U38" s="605">
        <v>1</v>
      </c>
      <c r="V38" s="606">
        <v>84576.03</v>
      </c>
      <c r="W38" s="606">
        <v>123</v>
      </c>
      <c r="X38" s="607">
        <v>687.61</v>
      </c>
    </row>
    <row r="39" spans="2:24" ht="15" thickBot="1" x14ac:dyDescent="0.25">
      <c r="B39" s="602" t="s">
        <v>183</v>
      </c>
      <c r="C39" s="603" t="s">
        <v>184</v>
      </c>
      <c r="D39" s="604" t="s">
        <v>657</v>
      </c>
      <c r="E39" s="605">
        <v>2</v>
      </c>
      <c r="F39" s="606">
        <v>235674.65</v>
      </c>
      <c r="G39" s="606">
        <v>395</v>
      </c>
      <c r="H39" s="607">
        <v>596.64</v>
      </c>
      <c r="I39" s="605"/>
      <c r="J39" s="606"/>
      <c r="K39" s="606"/>
      <c r="L39" s="607"/>
      <c r="M39" s="605">
        <v>1</v>
      </c>
      <c r="N39" s="606">
        <v>23000.1</v>
      </c>
      <c r="O39" s="606">
        <v>30</v>
      </c>
      <c r="P39" s="607">
        <v>766.67</v>
      </c>
      <c r="Q39" s="605"/>
      <c r="R39" s="606"/>
      <c r="S39" s="606"/>
      <c r="T39" s="607"/>
      <c r="U39" s="605">
        <v>1</v>
      </c>
      <c r="V39" s="606">
        <v>212674.55</v>
      </c>
      <c r="W39" s="606">
        <v>365</v>
      </c>
      <c r="X39" s="607">
        <v>582.66999999999996</v>
      </c>
    </row>
    <row r="40" spans="2:24" ht="15" thickBot="1" x14ac:dyDescent="0.25">
      <c r="B40" s="602" t="s">
        <v>20</v>
      </c>
      <c r="C40" s="603" t="s">
        <v>677</v>
      </c>
      <c r="D40" s="604" t="s">
        <v>657</v>
      </c>
      <c r="E40" s="605">
        <v>1</v>
      </c>
      <c r="F40" s="606">
        <v>11949.9</v>
      </c>
      <c r="G40" s="606">
        <v>30</v>
      </c>
      <c r="H40" s="607">
        <v>398.33</v>
      </c>
      <c r="I40" s="605"/>
      <c r="J40" s="606"/>
      <c r="K40" s="606"/>
      <c r="L40" s="607"/>
      <c r="M40" s="605">
        <v>1</v>
      </c>
      <c r="N40" s="606">
        <v>11949.9</v>
      </c>
      <c r="O40" s="606">
        <v>30</v>
      </c>
      <c r="P40" s="607">
        <v>398.33</v>
      </c>
      <c r="Q40" s="605"/>
      <c r="R40" s="606"/>
      <c r="S40" s="606"/>
      <c r="T40" s="607"/>
      <c r="U40" s="605"/>
      <c r="V40" s="606"/>
      <c r="W40" s="606"/>
      <c r="X40" s="607"/>
    </row>
    <row r="41" spans="2:24" ht="15" thickBot="1" x14ac:dyDescent="0.25">
      <c r="B41" s="602" t="s">
        <v>1088</v>
      </c>
      <c r="C41" s="603" t="s">
        <v>1089</v>
      </c>
      <c r="D41" s="604" t="s">
        <v>605</v>
      </c>
      <c r="E41" s="605">
        <v>1</v>
      </c>
      <c r="F41" s="606">
        <v>24340.12</v>
      </c>
      <c r="G41" s="606">
        <v>2</v>
      </c>
      <c r="H41" s="607">
        <v>12170.06</v>
      </c>
      <c r="I41" s="605"/>
      <c r="J41" s="606"/>
      <c r="K41" s="606"/>
      <c r="L41" s="607"/>
      <c r="M41" s="605"/>
      <c r="N41" s="606"/>
      <c r="O41" s="606"/>
      <c r="P41" s="607"/>
      <c r="Q41" s="605"/>
      <c r="R41" s="606"/>
      <c r="S41" s="606"/>
      <c r="T41" s="607"/>
      <c r="U41" s="605">
        <v>1</v>
      </c>
      <c r="V41" s="606">
        <v>24340.12</v>
      </c>
      <c r="W41" s="606">
        <v>2</v>
      </c>
      <c r="X41" s="607">
        <v>12170.06</v>
      </c>
    </row>
    <row r="42" spans="2:24" ht="15" thickBot="1" x14ac:dyDescent="0.25">
      <c r="B42" s="602" t="s">
        <v>190</v>
      </c>
      <c r="C42" s="603" t="s">
        <v>679</v>
      </c>
      <c r="D42" s="604" t="s">
        <v>605</v>
      </c>
      <c r="E42" s="605">
        <v>1</v>
      </c>
      <c r="F42" s="606">
        <v>25827.34</v>
      </c>
      <c r="G42" s="606">
        <v>31</v>
      </c>
      <c r="H42" s="607">
        <v>833.14</v>
      </c>
      <c r="I42" s="605"/>
      <c r="J42" s="606"/>
      <c r="K42" s="606"/>
      <c r="L42" s="607"/>
      <c r="M42" s="605">
        <v>1</v>
      </c>
      <c r="N42" s="606">
        <v>25827.34</v>
      </c>
      <c r="O42" s="606">
        <v>31</v>
      </c>
      <c r="P42" s="607">
        <v>833.14</v>
      </c>
      <c r="Q42" s="605"/>
      <c r="R42" s="606"/>
      <c r="S42" s="606"/>
      <c r="T42" s="607"/>
      <c r="U42" s="605"/>
      <c r="V42" s="606"/>
      <c r="W42" s="606"/>
      <c r="X42" s="607"/>
    </row>
    <row r="43" spans="2:24" ht="15" thickBot="1" x14ac:dyDescent="0.25">
      <c r="B43" s="602" t="s">
        <v>193</v>
      </c>
      <c r="C43" s="603" t="s">
        <v>623</v>
      </c>
      <c r="D43" s="604" t="s">
        <v>605</v>
      </c>
      <c r="E43" s="605">
        <v>1</v>
      </c>
      <c r="F43" s="606">
        <v>31623.279999999999</v>
      </c>
      <c r="G43" s="606">
        <v>52</v>
      </c>
      <c r="H43" s="607">
        <v>608.14</v>
      </c>
      <c r="I43" s="605"/>
      <c r="J43" s="606"/>
      <c r="K43" s="606"/>
      <c r="L43" s="607"/>
      <c r="M43" s="605">
        <v>1</v>
      </c>
      <c r="N43" s="606">
        <v>31623.279999999999</v>
      </c>
      <c r="O43" s="606">
        <v>52</v>
      </c>
      <c r="P43" s="607">
        <v>608.14</v>
      </c>
      <c r="Q43" s="605"/>
      <c r="R43" s="606"/>
      <c r="S43" s="606"/>
      <c r="T43" s="607"/>
      <c r="U43" s="605"/>
      <c r="V43" s="606"/>
      <c r="W43" s="606"/>
      <c r="X43" s="607"/>
    </row>
    <row r="44" spans="2:24" ht="15" thickBot="1" x14ac:dyDescent="0.25">
      <c r="B44" s="602" t="s">
        <v>194</v>
      </c>
      <c r="C44" s="603" t="s">
        <v>195</v>
      </c>
      <c r="D44" s="604" t="s">
        <v>605</v>
      </c>
      <c r="E44" s="605">
        <v>1</v>
      </c>
      <c r="F44" s="606">
        <v>14750</v>
      </c>
      <c r="G44" s="606">
        <v>1</v>
      </c>
      <c r="H44" s="607">
        <v>14750</v>
      </c>
      <c r="I44" s="605"/>
      <c r="J44" s="606"/>
      <c r="K44" s="606"/>
      <c r="L44" s="607"/>
      <c r="M44" s="605">
        <v>1</v>
      </c>
      <c r="N44" s="606">
        <v>14750</v>
      </c>
      <c r="O44" s="606">
        <v>1</v>
      </c>
      <c r="P44" s="607">
        <v>14750</v>
      </c>
      <c r="Q44" s="605"/>
      <c r="R44" s="606"/>
      <c r="S44" s="606"/>
      <c r="T44" s="607"/>
      <c r="U44" s="605"/>
      <c r="V44" s="606"/>
      <c r="W44" s="606"/>
      <c r="X44" s="607"/>
    </row>
    <row r="45" spans="2:24" ht="15" thickBot="1" x14ac:dyDescent="0.25">
      <c r="B45" s="602" t="s">
        <v>942</v>
      </c>
      <c r="C45" s="603" t="s">
        <v>943</v>
      </c>
      <c r="D45" s="604" t="s">
        <v>662</v>
      </c>
      <c r="E45" s="605">
        <v>1</v>
      </c>
      <c r="F45" s="606">
        <v>29549.52</v>
      </c>
      <c r="G45" s="606">
        <v>66</v>
      </c>
      <c r="H45" s="607">
        <v>447.72</v>
      </c>
      <c r="I45" s="605"/>
      <c r="J45" s="606"/>
      <c r="K45" s="606"/>
      <c r="L45" s="607"/>
      <c r="M45" s="605"/>
      <c r="N45" s="606"/>
      <c r="O45" s="606"/>
      <c r="P45" s="607"/>
      <c r="Q45" s="605"/>
      <c r="R45" s="606"/>
      <c r="S45" s="606"/>
      <c r="T45" s="607"/>
      <c r="U45" s="605">
        <v>1</v>
      </c>
      <c r="V45" s="606">
        <v>29549.52</v>
      </c>
      <c r="W45" s="606">
        <v>66</v>
      </c>
      <c r="X45" s="607">
        <v>447.72</v>
      </c>
    </row>
    <row r="46" spans="2:24" ht="15" thickBot="1" x14ac:dyDescent="0.25">
      <c r="B46" s="602" t="s">
        <v>870</v>
      </c>
      <c r="C46" s="603" t="s">
        <v>871</v>
      </c>
      <c r="D46" s="604" t="s">
        <v>662</v>
      </c>
      <c r="E46" s="605">
        <v>1</v>
      </c>
      <c r="F46" s="606">
        <v>13336.81</v>
      </c>
      <c r="G46" s="606">
        <v>29</v>
      </c>
      <c r="H46" s="607">
        <v>459.89</v>
      </c>
      <c r="I46" s="605"/>
      <c r="J46" s="606"/>
      <c r="K46" s="606"/>
      <c r="L46" s="607"/>
      <c r="M46" s="605">
        <v>1</v>
      </c>
      <c r="N46" s="606">
        <v>13336.81</v>
      </c>
      <c r="O46" s="606">
        <v>29</v>
      </c>
      <c r="P46" s="607">
        <v>459.89</v>
      </c>
      <c r="Q46" s="605"/>
      <c r="R46" s="606"/>
      <c r="S46" s="606"/>
      <c r="T46" s="607"/>
      <c r="U46" s="605"/>
      <c r="V46" s="606"/>
      <c r="W46" s="606"/>
      <c r="X46" s="607"/>
    </row>
    <row r="47" spans="2:24" ht="15" thickBot="1" x14ac:dyDescent="0.25">
      <c r="B47" s="602" t="s">
        <v>18</v>
      </c>
      <c r="C47" s="603" t="s">
        <v>682</v>
      </c>
      <c r="D47" s="604" t="s">
        <v>662</v>
      </c>
      <c r="E47" s="605">
        <v>1</v>
      </c>
      <c r="F47" s="606">
        <v>3375</v>
      </c>
      <c r="G47" s="606">
        <v>150</v>
      </c>
      <c r="H47" s="607">
        <v>22.5</v>
      </c>
      <c r="I47" s="605"/>
      <c r="J47" s="606"/>
      <c r="K47" s="606"/>
      <c r="L47" s="607"/>
      <c r="M47" s="605"/>
      <c r="N47" s="606"/>
      <c r="O47" s="606"/>
      <c r="P47" s="607"/>
      <c r="Q47" s="605">
        <v>1</v>
      </c>
      <c r="R47" s="606">
        <v>3375</v>
      </c>
      <c r="S47" s="606">
        <v>150</v>
      </c>
      <c r="T47" s="607">
        <v>22.5</v>
      </c>
      <c r="U47" s="605"/>
      <c r="V47" s="606"/>
      <c r="W47" s="606"/>
      <c r="X47" s="607"/>
    </row>
    <row r="48" spans="2:24" ht="15" thickBot="1" x14ac:dyDescent="0.25">
      <c r="B48" s="602" t="s">
        <v>211</v>
      </c>
      <c r="C48" s="603" t="s">
        <v>212</v>
      </c>
      <c r="D48" s="604" t="s">
        <v>658</v>
      </c>
      <c r="E48" s="605">
        <v>3</v>
      </c>
      <c r="F48" s="606">
        <v>50842</v>
      </c>
      <c r="G48" s="606">
        <v>9900</v>
      </c>
      <c r="H48" s="607">
        <v>5.14</v>
      </c>
      <c r="I48" s="605"/>
      <c r="J48" s="606"/>
      <c r="K48" s="606"/>
      <c r="L48" s="607"/>
      <c r="M48" s="605">
        <v>2</v>
      </c>
      <c r="N48" s="606">
        <v>42732</v>
      </c>
      <c r="O48" s="606">
        <v>8900</v>
      </c>
      <c r="P48" s="607">
        <v>4.8</v>
      </c>
      <c r="Q48" s="605"/>
      <c r="R48" s="606"/>
      <c r="S48" s="606"/>
      <c r="T48" s="607"/>
      <c r="U48" s="605">
        <v>1</v>
      </c>
      <c r="V48" s="606">
        <v>8110</v>
      </c>
      <c r="W48" s="606">
        <v>1000</v>
      </c>
      <c r="X48" s="607">
        <v>8.11</v>
      </c>
    </row>
    <row r="49" spans="2:24" ht="15" thickBot="1" x14ac:dyDescent="0.25">
      <c r="B49" s="602" t="s">
        <v>122</v>
      </c>
      <c r="C49" s="603" t="s">
        <v>685</v>
      </c>
      <c r="D49" s="604" t="s">
        <v>658</v>
      </c>
      <c r="E49" s="605">
        <v>1</v>
      </c>
      <c r="F49" s="606">
        <v>5536</v>
      </c>
      <c r="G49" s="606">
        <v>200</v>
      </c>
      <c r="H49" s="607">
        <v>27.68</v>
      </c>
      <c r="I49" s="605"/>
      <c r="J49" s="606"/>
      <c r="K49" s="606"/>
      <c r="L49" s="607"/>
      <c r="M49" s="605">
        <v>1</v>
      </c>
      <c r="N49" s="606">
        <v>5536</v>
      </c>
      <c r="O49" s="606">
        <v>200</v>
      </c>
      <c r="P49" s="607">
        <v>27.68</v>
      </c>
      <c r="Q49" s="605"/>
      <c r="R49" s="606"/>
      <c r="S49" s="606"/>
      <c r="T49" s="607"/>
      <c r="U49" s="605"/>
      <c r="V49" s="606"/>
      <c r="W49" s="606"/>
      <c r="X49" s="607"/>
    </row>
    <row r="50" spans="2:24" ht="15" thickBot="1" x14ac:dyDescent="0.25">
      <c r="B50" s="602" t="s">
        <v>0</v>
      </c>
      <c r="C50" s="603" t="s">
        <v>686</v>
      </c>
      <c r="D50" s="604" t="s">
        <v>658</v>
      </c>
      <c r="E50" s="605">
        <v>2</v>
      </c>
      <c r="F50" s="606">
        <v>6082</v>
      </c>
      <c r="G50" s="606">
        <v>460</v>
      </c>
      <c r="H50" s="607">
        <v>13.22</v>
      </c>
      <c r="I50" s="605"/>
      <c r="J50" s="606"/>
      <c r="K50" s="606"/>
      <c r="L50" s="607"/>
      <c r="M50" s="605"/>
      <c r="N50" s="606"/>
      <c r="O50" s="606"/>
      <c r="P50" s="607"/>
      <c r="Q50" s="605">
        <v>1</v>
      </c>
      <c r="R50" s="606">
        <v>750</v>
      </c>
      <c r="S50" s="606">
        <v>60</v>
      </c>
      <c r="T50" s="607">
        <v>12.5</v>
      </c>
      <c r="U50" s="605">
        <v>1</v>
      </c>
      <c r="V50" s="606">
        <v>5332</v>
      </c>
      <c r="W50" s="606">
        <v>400</v>
      </c>
      <c r="X50" s="607">
        <v>13.33</v>
      </c>
    </row>
    <row r="51" spans="2:24" ht="15" thickBot="1" x14ac:dyDescent="0.25">
      <c r="B51" s="602" t="s">
        <v>218</v>
      </c>
      <c r="C51" s="603" t="s">
        <v>161</v>
      </c>
      <c r="D51" s="604" t="s">
        <v>687</v>
      </c>
      <c r="E51" s="605">
        <v>1</v>
      </c>
      <c r="F51" s="606">
        <v>9465.67</v>
      </c>
      <c r="G51" s="606">
        <v>7.0000000000000007E-2</v>
      </c>
      <c r="H51" s="607">
        <v>135223.85999999999</v>
      </c>
      <c r="I51" s="605"/>
      <c r="J51" s="606"/>
      <c r="K51" s="606"/>
      <c r="L51" s="607"/>
      <c r="M51" s="605">
        <v>1</v>
      </c>
      <c r="N51" s="606">
        <v>9465.67</v>
      </c>
      <c r="O51" s="606">
        <v>7.0000000000000007E-2</v>
      </c>
      <c r="P51" s="607">
        <v>135223.85999999999</v>
      </c>
      <c r="Q51" s="605"/>
      <c r="R51" s="606"/>
      <c r="S51" s="606"/>
      <c r="T51" s="607"/>
      <c r="U51" s="605"/>
      <c r="V51" s="606"/>
      <c r="W51" s="606"/>
      <c r="X51" s="607"/>
    </row>
    <row r="52" spans="2:24" ht="15" thickBot="1" x14ac:dyDescent="0.25">
      <c r="B52" s="602" t="s">
        <v>87</v>
      </c>
      <c r="C52" s="603" t="s">
        <v>86</v>
      </c>
      <c r="D52" s="604" t="s">
        <v>687</v>
      </c>
      <c r="E52" s="605">
        <v>2</v>
      </c>
      <c r="F52" s="606">
        <v>48049.85</v>
      </c>
      <c r="G52" s="606">
        <v>14.629999999999999</v>
      </c>
      <c r="H52" s="607">
        <v>3284.34</v>
      </c>
      <c r="I52" s="605"/>
      <c r="J52" s="606"/>
      <c r="K52" s="606"/>
      <c r="L52" s="607"/>
      <c r="M52" s="605">
        <v>1</v>
      </c>
      <c r="N52" s="606">
        <v>20397.18</v>
      </c>
      <c r="O52" s="606">
        <v>3.13</v>
      </c>
      <c r="P52" s="607">
        <v>6516.67</v>
      </c>
      <c r="Q52" s="605"/>
      <c r="R52" s="606"/>
      <c r="S52" s="606"/>
      <c r="T52" s="607"/>
      <c r="U52" s="605">
        <v>1</v>
      </c>
      <c r="V52" s="606">
        <v>27652.67</v>
      </c>
      <c r="W52" s="606">
        <v>11.5</v>
      </c>
      <c r="X52" s="607">
        <v>2404.58</v>
      </c>
    </row>
    <row r="53" spans="2:24" ht="15" thickBot="1" x14ac:dyDescent="0.25">
      <c r="B53" s="602" t="s">
        <v>120</v>
      </c>
      <c r="C53" s="603" t="s">
        <v>767</v>
      </c>
      <c r="D53" s="604" t="s">
        <v>657</v>
      </c>
      <c r="E53" s="605">
        <v>3</v>
      </c>
      <c r="F53" s="606">
        <v>237062.52000000002</v>
      </c>
      <c r="G53" s="606">
        <v>904</v>
      </c>
      <c r="H53" s="607">
        <v>262.24</v>
      </c>
      <c r="I53" s="605">
        <v>1</v>
      </c>
      <c r="J53" s="606">
        <v>102562.52</v>
      </c>
      <c r="K53" s="606">
        <v>524</v>
      </c>
      <c r="L53" s="607">
        <v>195.73</v>
      </c>
      <c r="M53" s="605"/>
      <c r="N53" s="606"/>
      <c r="O53" s="606"/>
      <c r="P53" s="607"/>
      <c r="Q53" s="605">
        <v>1</v>
      </c>
      <c r="R53" s="606">
        <v>52000</v>
      </c>
      <c r="S53" s="606">
        <v>130</v>
      </c>
      <c r="T53" s="607">
        <v>400</v>
      </c>
      <c r="U53" s="605">
        <v>1</v>
      </c>
      <c r="V53" s="606">
        <v>82500</v>
      </c>
      <c r="W53" s="606">
        <v>250</v>
      </c>
      <c r="X53" s="607">
        <v>330</v>
      </c>
    </row>
    <row r="54" spans="2:24" ht="15" thickBot="1" x14ac:dyDescent="0.25">
      <c r="B54" s="602" t="s">
        <v>239</v>
      </c>
      <c r="C54" s="603" t="s">
        <v>768</v>
      </c>
      <c r="D54" s="604" t="s">
        <v>657</v>
      </c>
      <c r="E54" s="605">
        <v>1</v>
      </c>
      <c r="F54" s="606">
        <v>48541.2</v>
      </c>
      <c r="G54" s="606">
        <v>120</v>
      </c>
      <c r="H54" s="607">
        <v>404.51</v>
      </c>
      <c r="I54" s="605"/>
      <c r="J54" s="606"/>
      <c r="K54" s="606"/>
      <c r="L54" s="607"/>
      <c r="M54" s="605"/>
      <c r="N54" s="606"/>
      <c r="O54" s="606"/>
      <c r="P54" s="607"/>
      <c r="Q54" s="605"/>
      <c r="R54" s="606"/>
      <c r="S54" s="606"/>
      <c r="T54" s="607"/>
      <c r="U54" s="605">
        <v>1</v>
      </c>
      <c r="V54" s="606">
        <v>48541.2</v>
      </c>
      <c r="W54" s="606">
        <v>120</v>
      </c>
      <c r="X54" s="607">
        <v>404.51</v>
      </c>
    </row>
    <row r="55" spans="2:24" ht="15" thickBot="1" x14ac:dyDescent="0.25">
      <c r="B55" s="602" t="s">
        <v>121</v>
      </c>
      <c r="C55" s="603" t="s">
        <v>769</v>
      </c>
      <c r="D55" s="604" t="s">
        <v>657</v>
      </c>
      <c r="E55" s="605">
        <v>3</v>
      </c>
      <c r="F55" s="606">
        <v>356723.5</v>
      </c>
      <c r="G55" s="606">
        <v>1035</v>
      </c>
      <c r="H55" s="607">
        <v>344.66</v>
      </c>
      <c r="I55" s="605"/>
      <c r="J55" s="606"/>
      <c r="K55" s="606"/>
      <c r="L55" s="607"/>
      <c r="M55" s="605">
        <v>1</v>
      </c>
      <c r="N55" s="606">
        <v>238890</v>
      </c>
      <c r="O55" s="606">
        <v>750</v>
      </c>
      <c r="P55" s="607">
        <v>318.52</v>
      </c>
      <c r="Q55" s="605">
        <v>1</v>
      </c>
      <c r="R55" s="606">
        <v>105750</v>
      </c>
      <c r="S55" s="606">
        <v>235</v>
      </c>
      <c r="T55" s="607">
        <v>450</v>
      </c>
      <c r="U55" s="605">
        <v>1</v>
      </c>
      <c r="V55" s="606">
        <v>12083.5</v>
      </c>
      <c r="W55" s="606">
        <v>50</v>
      </c>
      <c r="X55" s="607">
        <v>241.67</v>
      </c>
    </row>
    <row r="56" spans="2:24" ht="15" thickBot="1" x14ac:dyDescent="0.25">
      <c r="B56" s="602" t="s">
        <v>918</v>
      </c>
      <c r="C56" s="603" t="s">
        <v>919</v>
      </c>
      <c r="D56" s="604" t="s">
        <v>605</v>
      </c>
      <c r="E56" s="605">
        <v>1</v>
      </c>
      <c r="F56" s="606">
        <v>36250</v>
      </c>
      <c r="G56" s="606">
        <v>25</v>
      </c>
      <c r="H56" s="607">
        <v>1450</v>
      </c>
      <c r="I56" s="605"/>
      <c r="J56" s="606"/>
      <c r="K56" s="606"/>
      <c r="L56" s="607"/>
      <c r="M56" s="605"/>
      <c r="N56" s="606"/>
      <c r="O56" s="606"/>
      <c r="P56" s="607"/>
      <c r="Q56" s="605"/>
      <c r="R56" s="606"/>
      <c r="S56" s="606"/>
      <c r="T56" s="607"/>
      <c r="U56" s="605">
        <v>1</v>
      </c>
      <c r="V56" s="606">
        <v>36250</v>
      </c>
      <c r="W56" s="606">
        <v>25</v>
      </c>
      <c r="X56" s="607">
        <v>1450</v>
      </c>
    </row>
    <row r="57" spans="2:24" ht="15" thickBot="1" x14ac:dyDescent="0.25">
      <c r="B57" s="602" t="s">
        <v>243</v>
      </c>
      <c r="C57" s="603" t="s">
        <v>244</v>
      </c>
      <c r="D57" s="604" t="s">
        <v>658</v>
      </c>
      <c r="E57" s="605">
        <v>1</v>
      </c>
      <c r="F57" s="606">
        <v>40424.1</v>
      </c>
      <c r="G57" s="606">
        <v>15</v>
      </c>
      <c r="H57" s="607">
        <v>2694.94</v>
      </c>
      <c r="I57" s="605"/>
      <c r="J57" s="606"/>
      <c r="K57" s="606"/>
      <c r="L57" s="607"/>
      <c r="M57" s="605">
        <v>1</v>
      </c>
      <c r="N57" s="606">
        <v>40424.1</v>
      </c>
      <c r="O57" s="606">
        <v>15</v>
      </c>
      <c r="P57" s="607">
        <v>2694.94</v>
      </c>
      <c r="Q57" s="605"/>
      <c r="R57" s="606"/>
      <c r="S57" s="606"/>
      <c r="T57" s="607"/>
      <c r="U57" s="605"/>
      <c r="V57" s="606"/>
      <c r="W57" s="606"/>
      <c r="X57" s="607"/>
    </row>
    <row r="58" spans="2:24" ht="15" thickBot="1" x14ac:dyDescent="0.25">
      <c r="B58" s="602" t="s">
        <v>252</v>
      </c>
      <c r="C58" s="603" t="s">
        <v>771</v>
      </c>
      <c r="D58" s="604" t="s">
        <v>662</v>
      </c>
      <c r="E58" s="605">
        <v>2</v>
      </c>
      <c r="F58" s="606">
        <v>100683.09</v>
      </c>
      <c r="G58" s="606">
        <v>707</v>
      </c>
      <c r="H58" s="607">
        <v>142.41</v>
      </c>
      <c r="I58" s="605">
        <v>1</v>
      </c>
      <c r="J58" s="606">
        <v>59350.59</v>
      </c>
      <c r="K58" s="606">
        <v>457</v>
      </c>
      <c r="L58" s="607">
        <v>129.87</v>
      </c>
      <c r="M58" s="605">
        <v>1</v>
      </c>
      <c r="N58" s="606">
        <v>41332.5</v>
      </c>
      <c r="O58" s="606">
        <v>250</v>
      </c>
      <c r="P58" s="607">
        <v>165.33</v>
      </c>
      <c r="Q58" s="605"/>
      <c r="R58" s="606"/>
      <c r="S58" s="606"/>
      <c r="T58" s="607"/>
      <c r="U58" s="605"/>
      <c r="V58" s="606"/>
      <c r="W58" s="606"/>
      <c r="X58" s="607"/>
    </row>
    <row r="59" spans="2:24" ht="15" thickBot="1" x14ac:dyDescent="0.25">
      <c r="B59" s="602" t="s">
        <v>920</v>
      </c>
      <c r="C59" s="603" t="s">
        <v>921</v>
      </c>
      <c r="D59" s="604" t="s">
        <v>662</v>
      </c>
      <c r="E59" s="605">
        <v>1</v>
      </c>
      <c r="F59" s="606">
        <v>43648</v>
      </c>
      <c r="G59" s="606">
        <v>128</v>
      </c>
      <c r="H59" s="607">
        <v>341</v>
      </c>
      <c r="I59" s="605"/>
      <c r="J59" s="606"/>
      <c r="K59" s="606"/>
      <c r="L59" s="607"/>
      <c r="M59" s="605">
        <v>1</v>
      </c>
      <c r="N59" s="606">
        <v>43648</v>
      </c>
      <c r="O59" s="606">
        <v>128</v>
      </c>
      <c r="P59" s="607">
        <v>341</v>
      </c>
      <c r="Q59" s="605"/>
      <c r="R59" s="606"/>
      <c r="S59" s="606"/>
      <c r="T59" s="607"/>
      <c r="U59" s="605"/>
      <c r="V59" s="606"/>
      <c r="W59" s="606"/>
      <c r="X59" s="607"/>
    </row>
    <row r="60" spans="2:24" ht="15" thickBot="1" x14ac:dyDescent="0.25">
      <c r="B60" s="602" t="s">
        <v>922</v>
      </c>
      <c r="C60" s="603" t="s">
        <v>923</v>
      </c>
      <c r="D60" s="604" t="s">
        <v>662</v>
      </c>
      <c r="E60" s="605">
        <v>2</v>
      </c>
      <c r="F60" s="606">
        <v>153845</v>
      </c>
      <c r="G60" s="606">
        <v>494</v>
      </c>
      <c r="H60" s="607">
        <v>311.43</v>
      </c>
      <c r="I60" s="605">
        <v>1</v>
      </c>
      <c r="J60" s="606">
        <v>92645</v>
      </c>
      <c r="K60" s="606">
        <v>350</v>
      </c>
      <c r="L60" s="607">
        <v>264.7</v>
      </c>
      <c r="M60" s="605">
        <v>1</v>
      </c>
      <c r="N60" s="606">
        <v>61200</v>
      </c>
      <c r="O60" s="606">
        <v>144</v>
      </c>
      <c r="P60" s="607">
        <v>425</v>
      </c>
      <c r="Q60" s="605"/>
      <c r="R60" s="606"/>
      <c r="S60" s="606"/>
      <c r="T60" s="607"/>
      <c r="U60" s="605"/>
      <c r="V60" s="606"/>
      <c r="W60" s="606"/>
      <c r="X60" s="607"/>
    </row>
    <row r="61" spans="2:24" ht="15" thickBot="1" x14ac:dyDescent="0.25">
      <c r="B61" s="602" t="s">
        <v>253</v>
      </c>
      <c r="C61" s="603" t="s">
        <v>695</v>
      </c>
      <c r="D61" s="604" t="s">
        <v>696</v>
      </c>
      <c r="E61" s="605">
        <v>2</v>
      </c>
      <c r="F61" s="606">
        <v>345260.92000000004</v>
      </c>
      <c r="G61" s="606">
        <v>52</v>
      </c>
      <c r="H61" s="607">
        <v>6639.63</v>
      </c>
      <c r="I61" s="605">
        <v>1</v>
      </c>
      <c r="J61" s="606">
        <v>266787.52</v>
      </c>
      <c r="K61" s="606">
        <v>32</v>
      </c>
      <c r="L61" s="607">
        <v>8337.11</v>
      </c>
      <c r="M61" s="605">
        <v>1</v>
      </c>
      <c r="N61" s="606">
        <v>78473.399999999994</v>
      </c>
      <c r="O61" s="606">
        <v>20</v>
      </c>
      <c r="P61" s="607">
        <v>3923.67</v>
      </c>
      <c r="Q61" s="605"/>
      <c r="R61" s="606"/>
      <c r="S61" s="606"/>
      <c r="T61" s="607"/>
      <c r="U61" s="605"/>
      <c r="V61" s="606"/>
      <c r="W61" s="606"/>
      <c r="X61" s="607"/>
    </row>
    <row r="62" spans="2:24" ht="15" thickBot="1" x14ac:dyDescent="0.25">
      <c r="B62" s="602" t="s">
        <v>254</v>
      </c>
      <c r="C62" s="603" t="s">
        <v>255</v>
      </c>
      <c r="D62" s="604" t="s">
        <v>662</v>
      </c>
      <c r="E62" s="605">
        <v>2</v>
      </c>
      <c r="F62" s="606">
        <v>32791.599999999999</v>
      </c>
      <c r="G62" s="606">
        <v>1057</v>
      </c>
      <c r="H62" s="607">
        <v>31.02</v>
      </c>
      <c r="I62" s="605">
        <v>1</v>
      </c>
      <c r="J62" s="606">
        <v>21224.1</v>
      </c>
      <c r="K62" s="606">
        <v>807</v>
      </c>
      <c r="L62" s="607">
        <v>26.3</v>
      </c>
      <c r="M62" s="605">
        <v>1</v>
      </c>
      <c r="N62" s="606">
        <v>11567.5</v>
      </c>
      <c r="O62" s="606">
        <v>250</v>
      </c>
      <c r="P62" s="607">
        <v>46.27</v>
      </c>
      <c r="Q62" s="605"/>
      <c r="R62" s="606"/>
      <c r="S62" s="606"/>
      <c r="T62" s="607"/>
      <c r="U62" s="605"/>
      <c r="V62" s="606"/>
      <c r="W62" s="606"/>
      <c r="X62" s="607"/>
    </row>
    <row r="63" spans="2:24" ht="15" thickBot="1" x14ac:dyDescent="0.25">
      <c r="B63" s="602" t="s">
        <v>256</v>
      </c>
      <c r="C63" s="603" t="s">
        <v>875</v>
      </c>
      <c r="D63" s="604" t="s">
        <v>703</v>
      </c>
      <c r="E63" s="605">
        <v>1</v>
      </c>
      <c r="F63" s="606">
        <v>14800.86</v>
      </c>
      <c r="G63" s="606">
        <v>6</v>
      </c>
      <c r="H63" s="607">
        <v>2466.81</v>
      </c>
      <c r="I63" s="605">
        <v>1</v>
      </c>
      <c r="J63" s="606">
        <v>14800.86</v>
      </c>
      <c r="K63" s="606">
        <v>6</v>
      </c>
      <c r="L63" s="607">
        <v>2466.81</v>
      </c>
      <c r="M63" s="605"/>
      <c r="N63" s="606"/>
      <c r="O63" s="606"/>
      <c r="P63" s="607"/>
      <c r="Q63" s="605"/>
      <c r="R63" s="606"/>
      <c r="S63" s="606"/>
      <c r="T63" s="607"/>
      <c r="U63" s="605"/>
      <c r="V63" s="606"/>
      <c r="W63" s="606"/>
      <c r="X63" s="607"/>
    </row>
    <row r="64" spans="2:24" ht="15" thickBot="1" x14ac:dyDescent="0.25">
      <c r="B64" s="602" t="s">
        <v>257</v>
      </c>
      <c r="C64" s="603" t="s">
        <v>541</v>
      </c>
      <c r="D64" s="604" t="s">
        <v>657</v>
      </c>
      <c r="E64" s="605">
        <v>1</v>
      </c>
      <c r="F64" s="606">
        <v>79366.649999999994</v>
      </c>
      <c r="G64" s="606">
        <v>103</v>
      </c>
      <c r="H64" s="607">
        <v>770.55</v>
      </c>
      <c r="I64" s="605">
        <v>1</v>
      </c>
      <c r="J64" s="606">
        <v>79366.649999999994</v>
      </c>
      <c r="K64" s="606">
        <v>103</v>
      </c>
      <c r="L64" s="607">
        <v>770.55</v>
      </c>
      <c r="M64" s="605"/>
      <c r="N64" s="606"/>
      <c r="O64" s="606"/>
      <c r="P64" s="607"/>
      <c r="Q64" s="605"/>
      <c r="R64" s="606"/>
      <c r="S64" s="606"/>
      <c r="T64" s="607"/>
      <c r="U64" s="605"/>
      <c r="V64" s="606"/>
      <c r="W64" s="606"/>
      <c r="X64" s="607"/>
    </row>
    <row r="65" spans="2:24" ht="15" thickBot="1" x14ac:dyDescent="0.25">
      <c r="B65" s="602" t="s">
        <v>258</v>
      </c>
      <c r="C65" s="603" t="s">
        <v>697</v>
      </c>
      <c r="D65" s="604" t="s">
        <v>696</v>
      </c>
      <c r="E65" s="605">
        <v>1</v>
      </c>
      <c r="F65" s="606">
        <v>217082.72</v>
      </c>
      <c r="G65" s="606">
        <v>16</v>
      </c>
      <c r="H65" s="607">
        <v>13567.67</v>
      </c>
      <c r="I65" s="605"/>
      <c r="J65" s="606"/>
      <c r="K65" s="606"/>
      <c r="L65" s="607"/>
      <c r="M65" s="605">
        <v>1</v>
      </c>
      <c r="N65" s="606">
        <v>217082.72</v>
      </c>
      <c r="O65" s="606">
        <v>16</v>
      </c>
      <c r="P65" s="607">
        <v>13567.67</v>
      </c>
      <c r="Q65" s="605"/>
      <c r="R65" s="606"/>
      <c r="S65" s="606"/>
      <c r="T65" s="607"/>
      <c r="U65" s="605"/>
      <c r="V65" s="606"/>
      <c r="W65" s="606"/>
      <c r="X65" s="607"/>
    </row>
    <row r="66" spans="2:24" ht="15" thickBot="1" x14ac:dyDescent="0.25">
      <c r="B66" s="602" t="s">
        <v>259</v>
      </c>
      <c r="C66" s="603" t="s">
        <v>260</v>
      </c>
      <c r="D66" s="604" t="s">
        <v>662</v>
      </c>
      <c r="E66" s="605">
        <v>1</v>
      </c>
      <c r="F66" s="606">
        <v>23226.080000000002</v>
      </c>
      <c r="G66" s="606">
        <v>272</v>
      </c>
      <c r="H66" s="607">
        <v>85.39</v>
      </c>
      <c r="I66" s="605"/>
      <c r="J66" s="606"/>
      <c r="K66" s="606"/>
      <c r="L66" s="607"/>
      <c r="M66" s="605">
        <v>1</v>
      </c>
      <c r="N66" s="606">
        <v>23226.080000000002</v>
      </c>
      <c r="O66" s="606">
        <v>272</v>
      </c>
      <c r="P66" s="607">
        <v>85.39</v>
      </c>
      <c r="Q66" s="605"/>
      <c r="R66" s="606"/>
      <c r="S66" s="606"/>
      <c r="T66" s="607"/>
      <c r="U66" s="605"/>
      <c r="V66" s="606"/>
      <c r="W66" s="606"/>
      <c r="X66" s="607"/>
    </row>
    <row r="67" spans="2:24" ht="15" thickBot="1" x14ac:dyDescent="0.25">
      <c r="B67" s="602" t="s">
        <v>261</v>
      </c>
      <c r="C67" s="603" t="s">
        <v>262</v>
      </c>
      <c r="D67" s="604" t="s">
        <v>657</v>
      </c>
      <c r="E67" s="605">
        <v>2</v>
      </c>
      <c r="F67" s="606">
        <v>437170.57999999996</v>
      </c>
      <c r="G67" s="606">
        <v>121</v>
      </c>
      <c r="H67" s="607">
        <v>3612.98</v>
      </c>
      <c r="I67" s="605">
        <v>1</v>
      </c>
      <c r="J67" s="606">
        <v>273666.8</v>
      </c>
      <c r="K67" s="606">
        <v>55</v>
      </c>
      <c r="L67" s="607">
        <v>4975.76</v>
      </c>
      <c r="M67" s="605">
        <v>1</v>
      </c>
      <c r="N67" s="606">
        <v>163503.78</v>
      </c>
      <c r="O67" s="606">
        <v>66</v>
      </c>
      <c r="P67" s="607">
        <v>2477.33</v>
      </c>
      <c r="Q67" s="605"/>
      <c r="R67" s="606"/>
      <c r="S67" s="606"/>
      <c r="T67" s="607"/>
      <c r="U67" s="605"/>
      <c r="V67" s="606"/>
      <c r="W67" s="606"/>
      <c r="X67" s="607"/>
    </row>
    <row r="68" spans="2:24" ht="15" thickBot="1" x14ac:dyDescent="0.25">
      <c r="B68" s="602" t="s">
        <v>265</v>
      </c>
      <c r="C68" s="603" t="s">
        <v>266</v>
      </c>
      <c r="D68" s="604" t="s">
        <v>657</v>
      </c>
      <c r="E68" s="605">
        <v>3</v>
      </c>
      <c r="F68" s="606">
        <v>639441.65</v>
      </c>
      <c r="G68" s="606">
        <v>214.5</v>
      </c>
      <c r="H68" s="607">
        <v>2981.08</v>
      </c>
      <c r="I68" s="605">
        <v>1</v>
      </c>
      <c r="J68" s="606">
        <v>300637.2</v>
      </c>
      <c r="K68" s="606">
        <v>106</v>
      </c>
      <c r="L68" s="607">
        <v>2836.2</v>
      </c>
      <c r="M68" s="605">
        <v>2</v>
      </c>
      <c r="N68" s="606">
        <v>338804.45</v>
      </c>
      <c r="O68" s="606">
        <v>108.5</v>
      </c>
      <c r="P68" s="607">
        <v>3122.62</v>
      </c>
      <c r="Q68" s="605"/>
      <c r="R68" s="606"/>
      <c r="S68" s="606"/>
      <c r="T68" s="607"/>
      <c r="U68" s="605"/>
      <c r="V68" s="606"/>
      <c r="W68" s="606"/>
      <c r="X68" s="607"/>
    </row>
    <row r="69" spans="2:24" ht="15" thickBot="1" x14ac:dyDescent="0.25">
      <c r="B69" s="602" t="s">
        <v>267</v>
      </c>
      <c r="C69" s="603" t="s">
        <v>268</v>
      </c>
      <c r="D69" s="604" t="s">
        <v>698</v>
      </c>
      <c r="E69" s="605">
        <v>2</v>
      </c>
      <c r="F69" s="606">
        <v>68525.5</v>
      </c>
      <c r="G69" s="606">
        <v>23016</v>
      </c>
      <c r="H69" s="607">
        <v>2.98</v>
      </c>
      <c r="I69" s="605">
        <v>1</v>
      </c>
      <c r="J69" s="606">
        <v>25982.400000000001</v>
      </c>
      <c r="K69" s="606">
        <v>10826</v>
      </c>
      <c r="L69" s="607">
        <v>2.4</v>
      </c>
      <c r="M69" s="605">
        <v>1</v>
      </c>
      <c r="N69" s="606">
        <v>42543.1</v>
      </c>
      <c r="O69" s="606">
        <v>12190</v>
      </c>
      <c r="P69" s="607">
        <v>3.49</v>
      </c>
      <c r="Q69" s="605"/>
      <c r="R69" s="606"/>
      <c r="S69" s="606"/>
      <c r="T69" s="607"/>
      <c r="U69" s="605"/>
      <c r="V69" s="606"/>
      <c r="W69" s="606"/>
      <c r="X69" s="607"/>
    </row>
    <row r="70" spans="2:24" ht="15" thickBot="1" x14ac:dyDescent="0.25">
      <c r="B70" s="602" t="s">
        <v>699</v>
      </c>
      <c r="C70" s="603" t="s">
        <v>700</v>
      </c>
      <c r="D70" s="604" t="s">
        <v>698</v>
      </c>
      <c r="E70" s="605">
        <v>2</v>
      </c>
      <c r="F70" s="606">
        <v>304210.8</v>
      </c>
      <c r="G70" s="606">
        <v>40545</v>
      </c>
      <c r="H70" s="607">
        <v>7.5</v>
      </c>
      <c r="I70" s="605">
        <v>1</v>
      </c>
      <c r="J70" s="606">
        <v>128092.8</v>
      </c>
      <c r="K70" s="606">
        <v>18195</v>
      </c>
      <c r="L70" s="607">
        <v>7.04</v>
      </c>
      <c r="M70" s="605">
        <v>1</v>
      </c>
      <c r="N70" s="606">
        <v>176118</v>
      </c>
      <c r="O70" s="606">
        <v>22350</v>
      </c>
      <c r="P70" s="607">
        <v>7.88</v>
      </c>
      <c r="Q70" s="605"/>
      <c r="R70" s="606"/>
      <c r="S70" s="606"/>
      <c r="T70" s="607"/>
      <c r="U70" s="605"/>
      <c r="V70" s="606"/>
      <c r="W70" s="606"/>
      <c r="X70" s="607"/>
    </row>
    <row r="71" spans="2:24" ht="15" thickBot="1" x14ac:dyDescent="0.25">
      <c r="B71" s="602" t="s">
        <v>701</v>
      </c>
      <c r="C71" s="603" t="s">
        <v>702</v>
      </c>
      <c r="D71" s="604" t="s">
        <v>698</v>
      </c>
      <c r="E71" s="605">
        <v>3</v>
      </c>
      <c r="F71" s="606">
        <v>26293.46</v>
      </c>
      <c r="G71" s="606">
        <v>1694</v>
      </c>
      <c r="H71" s="607">
        <v>15.52</v>
      </c>
      <c r="I71" s="605">
        <v>1</v>
      </c>
      <c r="J71" s="606">
        <v>9272.16</v>
      </c>
      <c r="K71" s="606">
        <v>564</v>
      </c>
      <c r="L71" s="607">
        <v>16.440000000000001</v>
      </c>
      <c r="M71" s="605">
        <v>2</v>
      </c>
      <c r="N71" s="606">
        <v>17021.3</v>
      </c>
      <c r="O71" s="606">
        <v>1130</v>
      </c>
      <c r="P71" s="607">
        <v>15.06</v>
      </c>
      <c r="Q71" s="605"/>
      <c r="R71" s="606"/>
      <c r="S71" s="606"/>
      <c r="T71" s="607"/>
      <c r="U71" s="605"/>
      <c r="V71" s="606"/>
      <c r="W71" s="606"/>
      <c r="X71" s="607"/>
    </row>
    <row r="72" spans="2:24" ht="15" thickBot="1" x14ac:dyDescent="0.25">
      <c r="B72" s="602" t="s">
        <v>270</v>
      </c>
      <c r="C72" s="603" t="s">
        <v>271</v>
      </c>
      <c r="D72" s="604" t="s">
        <v>698</v>
      </c>
      <c r="E72" s="605">
        <v>3</v>
      </c>
      <c r="F72" s="606">
        <v>157906.40000000002</v>
      </c>
      <c r="G72" s="606">
        <v>65255</v>
      </c>
      <c r="H72" s="607">
        <v>2.42</v>
      </c>
      <c r="I72" s="605">
        <v>1</v>
      </c>
      <c r="J72" s="606">
        <v>64495.3</v>
      </c>
      <c r="K72" s="606">
        <v>29585</v>
      </c>
      <c r="L72" s="607">
        <v>2.1800000000000002</v>
      </c>
      <c r="M72" s="605">
        <v>2</v>
      </c>
      <c r="N72" s="606">
        <v>93411.1</v>
      </c>
      <c r="O72" s="606">
        <v>35670</v>
      </c>
      <c r="P72" s="607">
        <v>2.62</v>
      </c>
      <c r="Q72" s="605"/>
      <c r="R72" s="606"/>
      <c r="S72" s="606"/>
      <c r="T72" s="607"/>
      <c r="U72" s="605"/>
      <c r="V72" s="606"/>
      <c r="W72" s="606"/>
      <c r="X72" s="607"/>
    </row>
    <row r="73" spans="2:24" ht="15" thickBot="1" x14ac:dyDescent="0.25">
      <c r="B73" s="602" t="s">
        <v>272</v>
      </c>
      <c r="C73" s="603" t="s">
        <v>273</v>
      </c>
      <c r="D73" s="604" t="s">
        <v>658</v>
      </c>
      <c r="E73" s="605">
        <v>2</v>
      </c>
      <c r="F73" s="606">
        <v>112276.95999999999</v>
      </c>
      <c r="G73" s="606">
        <v>1339</v>
      </c>
      <c r="H73" s="607">
        <v>83.85</v>
      </c>
      <c r="I73" s="605">
        <v>1</v>
      </c>
      <c r="J73" s="606">
        <v>52167.96</v>
      </c>
      <c r="K73" s="606">
        <v>639</v>
      </c>
      <c r="L73" s="607">
        <v>81.64</v>
      </c>
      <c r="M73" s="605">
        <v>1</v>
      </c>
      <c r="N73" s="606">
        <v>60109</v>
      </c>
      <c r="O73" s="606">
        <v>700</v>
      </c>
      <c r="P73" s="607">
        <v>85.87</v>
      </c>
      <c r="Q73" s="605"/>
      <c r="R73" s="606"/>
      <c r="S73" s="606"/>
      <c r="T73" s="607"/>
      <c r="U73" s="605"/>
      <c r="V73" s="606"/>
      <c r="W73" s="606"/>
      <c r="X73" s="607"/>
    </row>
    <row r="74" spans="2:24" ht="15" thickBot="1" x14ac:dyDescent="0.25">
      <c r="B74" s="602" t="s">
        <v>274</v>
      </c>
      <c r="C74" s="603" t="s">
        <v>704</v>
      </c>
      <c r="D74" s="604" t="s">
        <v>653</v>
      </c>
      <c r="E74" s="605">
        <v>2</v>
      </c>
      <c r="F74" s="606">
        <v>135853.70000000001</v>
      </c>
      <c r="G74" s="606">
        <v>485</v>
      </c>
      <c r="H74" s="607">
        <v>280.11</v>
      </c>
      <c r="I74" s="605">
        <v>1</v>
      </c>
      <c r="J74" s="606">
        <v>83552</v>
      </c>
      <c r="K74" s="606">
        <v>350</v>
      </c>
      <c r="L74" s="607">
        <v>238.72</v>
      </c>
      <c r="M74" s="605">
        <v>1</v>
      </c>
      <c r="N74" s="606">
        <v>52301.7</v>
      </c>
      <c r="O74" s="606">
        <v>135</v>
      </c>
      <c r="P74" s="607">
        <v>387.42</v>
      </c>
      <c r="Q74" s="605"/>
      <c r="R74" s="606"/>
      <c r="S74" s="606"/>
      <c r="T74" s="607"/>
      <c r="U74" s="605"/>
      <c r="V74" s="606"/>
      <c r="W74" s="606"/>
      <c r="X74" s="607"/>
    </row>
    <row r="75" spans="2:24" ht="15" thickBot="1" x14ac:dyDescent="0.25">
      <c r="B75" s="602" t="s">
        <v>778</v>
      </c>
      <c r="C75" s="603" t="s">
        <v>779</v>
      </c>
      <c r="D75" s="604" t="s">
        <v>687</v>
      </c>
      <c r="E75" s="605">
        <v>2</v>
      </c>
      <c r="F75" s="606">
        <v>22812.53</v>
      </c>
      <c r="G75" s="606">
        <v>0.55000000000000004</v>
      </c>
      <c r="H75" s="607">
        <v>41477.33</v>
      </c>
      <c r="I75" s="605"/>
      <c r="J75" s="606"/>
      <c r="K75" s="606"/>
      <c r="L75" s="607"/>
      <c r="M75" s="605">
        <v>1</v>
      </c>
      <c r="N75" s="606">
        <v>9966.67</v>
      </c>
      <c r="O75" s="606">
        <v>0.2</v>
      </c>
      <c r="P75" s="607">
        <v>49833.35</v>
      </c>
      <c r="Q75" s="605"/>
      <c r="R75" s="606"/>
      <c r="S75" s="606"/>
      <c r="T75" s="607"/>
      <c r="U75" s="605">
        <v>1</v>
      </c>
      <c r="V75" s="606">
        <v>12845.86</v>
      </c>
      <c r="W75" s="606">
        <v>0.35</v>
      </c>
      <c r="X75" s="607">
        <v>36702.46</v>
      </c>
    </row>
    <row r="76" spans="2:24" ht="15" thickBot="1" x14ac:dyDescent="0.25">
      <c r="B76" s="602" t="s">
        <v>97</v>
      </c>
      <c r="C76" s="603" t="s">
        <v>96</v>
      </c>
      <c r="D76" s="604" t="s">
        <v>657</v>
      </c>
      <c r="E76" s="605">
        <v>1</v>
      </c>
      <c r="F76" s="606">
        <v>6940</v>
      </c>
      <c r="G76" s="606">
        <v>500</v>
      </c>
      <c r="H76" s="607">
        <v>13.88</v>
      </c>
      <c r="I76" s="605"/>
      <c r="J76" s="606"/>
      <c r="K76" s="606"/>
      <c r="L76" s="607"/>
      <c r="M76" s="605"/>
      <c r="N76" s="606"/>
      <c r="O76" s="606"/>
      <c r="P76" s="607"/>
      <c r="Q76" s="605"/>
      <c r="R76" s="606"/>
      <c r="S76" s="606"/>
      <c r="T76" s="607"/>
      <c r="U76" s="605">
        <v>1</v>
      </c>
      <c r="V76" s="606">
        <v>6940</v>
      </c>
      <c r="W76" s="606">
        <v>500</v>
      </c>
      <c r="X76" s="607">
        <v>13.88</v>
      </c>
    </row>
    <row r="77" spans="2:24" ht="15" thickBot="1" x14ac:dyDescent="0.25">
      <c r="B77" s="602" t="s">
        <v>82</v>
      </c>
      <c r="C77" s="603" t="s">
        <v>81</v>
      </c>
      <c r="D77" s="604" t="s">
        <v>657</v>
      </c>
      <c r="E77" s="605">
        <v>3</v>
      </c>
      <c r="F77" s="606">
        <v>1340676.8799999999</v>
      </c>
      <c r="G77" s="606">
        <v>137576</v>
      </c>
      <c r="H77" s="607">
        <v>9.74</v>
      </c>
      <c r="I77" s="605"/>
      <c r="J77" s="606"/>
      <c r="K77" s="606"/>
      <c r="L77" s="607"/>
      <c r="M77" s="605">
        <v>2</v>
      </c>
      <c r="N77" s="606">
        <v>697446.28</v>
      </c>
      <c r="O77" s="606">
        <v>71806</v>
      </c>
      <c r="P77" s="607">
        <v>9.7100000000000009</v>
      </c>
      <c r="Q77" s="605"/>
      <c r="R77" s="606"/>
      <c r="S77" s="606"/>
      <c r="T77" s="607"/>
      <c r="U77" s="605">
        <v>1</v>
      </c>
      <c r="V77" s="606">
        <v>643230.6</v>
      </c>
      <c r="W77" s="606">
        <v>65770</v>
      </c>
      <c r="X77" s="607">
        <v>9.7799999999999994</v>
      </c>
    </row>
    <row r="78" spans="2:24" ht="15" thickBot="1" x14ac:dyDescent="0.25">
      <c r="B78" s="602" t="s">
        <v>282</v>
      </c>
      <c r="C78" s="603" t="s">
        <v>283</v>
      </c>
      <c r="D78" s="604" t="s">
        <v>657</v>
      </c>
      <c r="E78" s="605">
        <v>1</v>
      </c>
      <c r="F78" s="606">
        <v>47476.800000000003</v>
      </c>
      <c r="G78" s="606">
        <v>5040</v>
      </c>
      <c r="H78" s="607">
        <v>9.42</v>
      </c>
      <c r="I78" s="605"/>
      <c r="J78" s="606"/>
      <c r="K78" s="606"/>
      <c r="L78" s="607"/>
      <c r="M78" s="605">
        <v>1</v>
      </c>
      <c r="N78" s="606">
        <v>47476.800000000003</v>
      </c>
      <c r="O78" s="606">
        <v>5040</v>
      </c>
      <c r="P78" s="607">
        <v>9.42</v>
      </c>
      <c r="Q78" s="605"/>
      <c r="R78" s="606"/>
      <c r="S78" s="606"/>
      <c r="T78" s="607"/>
      <c r="U78" s="605"/>
      <c r="V78" s="606"/>
      <c r="W78" s="606"/>
      <c r="X78" s="607"/>
    </row>
    <row r="79" spans="2:24" ht="15" thickBot="1" x14ac:dyDescent="0.25">
      <c r="B79" s="602" t="s">
        <v>284</v>
      </c>
      <c r="C79" s="603" t="s">
        <v>285</v>
      </c>
      <c r="D79" s="604" t="s">
        <v>657</v>
      </c>
      <c r="E79" s="605">
        <v>1</v>
      </c>
      <c r="F79" s="606">
        <v>155295</v>
      </c>
      <c r="G79" s="606">
        <v>11900</v>
      </c>
      <c r="H79" s="607">
        <v>13.05</v>
      </c>
      <c r="I79" s="605"/>
      <c r="J79" s="606"/>
      <c r="K79" s="606"/>
      <c r="L79" s="607"/>
      <c r="M79" s="605">
        <v>1</v>
      </c>
      <c r="N79" s="606">
        <v>155295</v>
      </c>
      <c r="O79" s="606">
        <v>11900</v>
      </c>
      <c r="P79" s="607">
        <v>13.05</v>
      </c>
      <c r="Q79" s="605"/>
      <c r="R79" s="606"/>
      <c r="S79" s="606"/>
      <c r="T79" s="607"/>
      <c r="U79" s="605"/>
      <c r="V79" s="606"/>
      <c r="W79" s="606"/>
      <c r="X79" s="607"/>
    </row>
    <row r="80" spans="2:24" ht="29.25" thickBot="1" x14ac:dyDescent="0.25">
      <c r="B80" s="602" t="s">
        <v>288</v>
      </c>
      <c r="C80" s="603" t="s">
        <v>289</v>
      </c>
      <c r="D80" s="604" t="s">
        <v>783</v>
      </c>
      <c r="E80" s="605">
        <v>1</v>
      </c>
      <c r="F80" s="606">
        <v>68068</v>
      </c>
      <c r="G80" s="606">
        <v>18200</v>
      </c>
      <c r="H80" s="607">
        <v>3.74</v>
      </c>
      <c r="I80" s="605"/>
      <c r="J80" s="606"/>
      <c r="K80" s="606"/>
      <c r="L80" s="607"/>
      <c r="M80" s="605">
        <v>1</v>
      </c>
      <c r="N80" s="606">
        <v>68068</v>
      </c>
      <c r="O80" s="606">
        <v>18200</v>
      </c>
      <c r="P80" s="607">
        <v>3.74</v>
      </c>
      <c r="Q80" s="605"/>
      <c r="R80" s="606"/>
      <c r="S80" s="606"/>
      <c r="T80" s="607"/>
      <c r="U80" s="605"/>
      <c r="V80" s="606"/>
      <c r="W80" s="606"/>
      <c r="X80" s="607"/>
    </row>
    <row r="81" spans="2:24" ht="15" thickBot="1" x14ac:dyDescent="0.25">
      <c r="B81" s="602" t="s">
        <v>17</v>
      </c>
      <c r="C81" s="603" t="s">
        <v>16</v>
      </c>
      <c r="D81" s="604" t="s">
        <v>711</v>
      </c>
      <c r="E81" s="605">
        <v>1</v>
      </c>
      <c r="F81" s="606">
        <v>15170.56</v>
      </c>
      <c r="G81" s="606">
        <v>0.2</v>
      </c>
      <c r="H81" s="607">
        <v>75852.800000000003</v>
      </c>
      <c r="I81" s="605">
        <v>1</v>
      </c>
      <c r="J81" s="606">
        <v>15170.56</v>
      </c>
      <c r="K81" s="606">
        <v>0.2</v>
      </c>
      <c r="L81" s="607">
        <v>75852.800000000003</v>
      </c>
      <c r="M81" s="605"/>
      <c r="N81" s="606"/>
      <c r="O81" s="606"/>
      <c r="P81" s="607"/>
      <c r="Q81" s="605"/>
      <c r="R81" s="606"/>
      <c r="S81" s="606"/>
      <c r="T81" s="607"/>
      <c r="U81" s="605"/>
      <c r="V81" s="606"/>
      <c r="W81" s="606"/>
      <c r="X81" s="607"/>
    </row>
    <row r="82" spans="2:24" ht="15" thickBot="1" x14ac:dyDescent="0.25">
      <c r="B82" s="602" t="s">
        <v>85</v>
      </c>
      <c r="C82" s="603" t="s">
        <v>84</v>
      </c>
      <c r="D82" s="604" t="s">
        <v>658</v>
      </c>
      <c r="E82" s="605">
        <v>4</v>
      </c>
      <c r="F82" s="606">
        <v>180778.1</v>
      </c>
      <c r="G82" s="606">
        <v>149690</v>
      </c>
      <c r="H82" s="607">
        <v>1.21</v>
      </c>
      <c r="I82" s="605">
        <v>1</v>
      </c>
      <c r="J82" s="606">
        <v>9210</v>
      </c>
      <c r="K82" s="606">
        <v>3000</v>
      </c>
      <c r="L82" s="607">
        <v>3.07</v>
      </c>
      <c r="M82" s="605">
        <v>2</v>
      </c>
      <c r="N82" s="606">
        <v>84092.1</v>
      </c>
      <c r="O82" s="606">
        <v>31590</v>
      </c>
      <c r="P82" s="607">
        <v>2.66</v>
      </c>
      <c r="Q82" s="605"/>
      <c r="R82" s="606"/>
      <c r="S82" s="606"/>
      <c r="T82" s="607"/>
      <c r="U82" s="605">
        <v>1</v>
      </c>
      <c r="V82" s="606">
        <v>87476</v>
      </c>
      <c r="W82" s="606">
        <v>115100</v>
      </c>
      <c r="X82" s="607">
        <v>0.76</v>
      </c>
    </row>
    <row r="83" spans="2:24" ht="15" thickBot="1" x14ac:dyDescent="0.25">
      <c r="B83" s="602" t="s">
        <v>708</v>
      </c>
      <c r="C83" s="603" t="s">
        <v>709</v>
      </c>
      <c r="D83" s="604" t="s">
        <v>658</v>
      </c>
      <c r="E83" s="605">
        <v>1</v>
      </c>
      <c r="F83" s="606">
        <v>46207</v>
      </c>
      <c r="G83" s="606">
        <v>16100</v>
      </c>
      <c r="H83" s="607">
        <v>2.87</v>
      </c>
      <c r="I83" s="605"/>
      <c r="J83" s="606"/>
      <c r="K83" s="606"/>
      <c r="L83" s="607"/>
      <c r="M83" s="605">
        <v>1</v>
      </c>
      <c r="N83" s="606">
        <v>46207</v>
      </c>
      <c r="O83" s="606">
        <v>16100</v>
      </c>
      <c r="P83" s="607">
        <v>2.87</v>
      </c>
      <c r="Q83" s="605"/>
      <c r="R83" s="606"/>
      <c r="S83" s="606"/>
      <c r="T83" s="607"/>
      <c r="U83" s="605"/>
      <c r="V83" s="606"/>
      <c r="W83" s="606"/>
      <c r="X83" s="607"/>
    </row>
    <row r="84" spans="2:24" ht="15" thickBot="1" x14ac:dyDescent="0.25">
      <c r="B84" s="602" t="s">
        <v>290</v>
      </c>
      <c r="C84" s="603" t="s">
        <v>291</v>
      </c>
      <c r="D84" s="604" t="s">
        <v>711</v>
      </c>
      <c r="E84" s="605">
        <v>1</v>
      </c>
      <c r="F84" s="606">
        <v>3530.64</v>
      </c>
      <c r="G84" s="606">
        <v>0.3</v>
      </c>
      <c r="H84" s="607">
        <v>11768.8</v>
      </c>
      <c r="I84" s="605"/>
      <c r="J84" s="606"/>
      <c r="K84" s="606"/>
      <c r="L84" s="607"/>
      <c r="M84" s="605"/>
      <c r="N84" s="606"/>
      <c r="O84" s="606"/>
      <c r="P84" s="607"/>
      <c r="Q84" s="605"/>
      <c r="R84" s="606"/>
      <c r="S84" s="606"/>
      <c r="T84" s="607"/>
      <c r="U84" s="605">
        <v>1</v>
      </c>
      <c r="V84" s="606">
        <v>3530.64</v>
      </c>
      <c r="W84" s="606">
        <v>0.3</v>
      </c>
      <c r="X84" s="607">
        <v>11768.8</v>
      </c>
    </row>
    <row r="85" spans="2:24" ht="15" thickBot="1" x14ac:dyDescent="0.25">
      <c r="B85" s="602" t="s">
        <v>298</v>
      </c>
      <c r="C85" s="603" t="s">
        <v>299</v>
      </c>
      <c r="D85" s="604" t="s">
        <v>711</v>
      </c>
      <c r="E85" s="605">
        <v>1</v>
      </c>
      <c r="F85" s="606">
        <v>12491.3</v>
      </c>
      <c r="G85" s="606">
        <v>0.32</v>
      </c>
      <c r="H85" s="607">
        <v>39035.31</v>
      </c>
      <c r="I85" s="605"/>
      <c r="J85" s="606"/>
      <c r="K85" s="606"/>
      <c r="L85" s="607"/>
      <c r="M85" s="605"/>
      <c r="N85" s="606"/>
      <c r="O85" s="606"/>
      <c r="P85" s="607"/>
      <c r="Q85" s="605"/>
      <c r="R85" s="606"/>
      <c r="S85" s="606"/>
      <c r="T85" s="607"/>
      <c r="U85" s="605">
        <v>1</v>
      </c>
      <c r="V85" s="606">
        <v>12491.3</v>
      </c>
      <c r="W85" s="606">
        <v>0.32</v>
      </c>
      <c r="X85" s="607">
        <v>39035.31</v>
      </c>
    </row>
    <row r="86" spans="2:24" ht="15" thickBot="1" x14ac:dyDescent="0.25">
      <c r="B86" s="602" t="s">
        <v>307</v>
      </c>
      <c r="C86" s="603" t="s">
        <v>306</v>
      </c>
      <c r="D86" s="604" t="s">
        <v>662</v>
      </c>
      <c r="E86" s="605">
        <v>1</v>
      </c>
      <c r="F86" s="606">
        <v>243213.9</v>
      </c>
      <c r="G86" s="606">
        <v>52530</v>
      </c>
      <c r="H86" s="607">
        <v>4.63</v>
      </c>
      <c r="I86" s="605"/>
      <c r="J86" s="606"/>
      <c r="K86" s="606"/>
      <c r="L86" s="607"/>
      <c r="M86" s="605"/>
      <c r="N86" s="606"/>
      <c r="O86" s="606"/>
      <c r="P86" s="607"/>
      <c r="Q86" s="605">
        <v>1</v>
      </c>
      <c r="R86" s="606">
        <v>243213.9</v>
      </c>
      <c r="S86" s="606">
        <v>52530</v>
      </c>
      <c r="T86" s="607">
        <v>4.63</v>
      </c>
      <c r="U86" s="605"/>
      <c r="V86" s="606"/>
      <c r="W86" s="606"/>
      <c r="X86" s="607"/>
    </row>
    <row r="87" spans="2:24" ht="15" thickBot="1" x14ac:dyDescent="0.25">
      <c r="B87" s="602" t="s">
        <v>311</v>
      </c>
      <c r="C87" s="603" t="s">
        <v>309</v>
      </c>
      <c r="D87" s="604" t="s">
        <v>653</v>
      </c>
      <c r="E87" s="605">
        <v>1</v>
      </c>
      <c r="F87" s="606">
        <v>2728.6</v>
      </c>
      <c r="G87" s="606">
        <v>35</v>
      </c>
      <c r="H87" s="607">
        <v>77.959999999999994</v>
      </c>
      <c r="I87" s="605"/>
      <c r="J87" s="606"/>
      <c r="K87" s="606"/>
      <c r="L87" s="607"/>
      <c r="M87" s="605">
        <v>1</v>
      </c>
      <c r="N87" s="606">
        <v>2728.6</v>
      </c>
      <c r="O87" s="606">
        <v>35</v>
      </c>
      <c r="P87" s="607">
        <v>77.959999999999994</v>
      </c>
      <c r="Q87" s="605"/>
      <c r="R87" s="606"/>
      <c r="S87" s="606"/>
      <c r="T87" s="607"/>
      <c r="U87" s="605"/>
      <c r="V87" s="606"/>
      <c r="W87" s="606"/>
      <c r="X87" s="607"/>
    </row>
    <row r="88" spans="2:24" ht="15" thickBot="1" x14ac:dyDescent="0.25">
      <c r="B88" s="602" t="s">
        <v>99</v>
      </c>
      <c r="C88" s="603" t="s">
        <v>310</v>
      </c>
      <c r="D88" s="604" t="s">
        <v>653</v>
      </c>
      <c r="E88" s="605">
        <v>1</v>
      </c>
      <c r="F88" s="606">
        <v>2015</v>
      </c>
      <c r="G88" s="606">
        <v>25</v>
      </c>
      <c r="H88" s="607">
        <v>80.599999999999994</v>
      </c>
      <c r="I88" s="605"/>
      <c r="J88" s="606"/>
      <c r="K88" s="606"/>
      <c r="L88" s="607"/>
      <c r="M88" s="605"/>
      <c r="N88" s="606"/>
      <c r="O88" s="606"/>
      <c r="P88" s="607"/>
      <c r="Q88" s="605"/>
      <c r="R88" s="606"/>
      <c r="S88" s="606"/>
      <c r="T88" s="607"/>
      <c r="U88" s="605">
        <v>1</v>
      </c>
      <c r="V88" s="606">
        <v>2015</v>
      </c>
      <c r="W88" s="606">
        <v>25</v>
      </c>
      <c r="X88" s="607">
        <v>80.599999999999994</v>
      </c>
    </row>
    <row r="89" spans="2:24" ht="15" thickBot="1" x14ac:dyDescent="0.25">
      <c r="B89" s="602" t="s">
        <v>313</v>
      </c>
      <c r="C89" s="603" t="s">
        <v>100</v>
      </c>
      <c r="D89" s="604" t="s">
        <v>657</v>
      </c>
      <c r="E89" s="605">
        <v>1</v>
      </c>
      <c r="F89" s="606">
        <v>77836</v>
      </c>
      <c r="G89" s="606">
        <v>880</v>
      </c>
      <c r="H89" s="607">
        <v>88.45</v>
      </c>
      <c r="I89" s="605"/>
      <c r="J89" s="606"/>
      <c r="K89" s="606"/>
      <c r="L89" s="607"/>
      <c r="M89" s="605"/>
      <c r="N89" s="606"/>
      <c r="O89" s="606"/>
      <c r="P89" s="607"/>
      <c r="Q89" s="605"/>
      <c r="R89" s="606"/>
      <c r="S89" s="606"/>
      <c r="T89" s="607"/>
      <c r="U89" s="605">
        <v>1</v>
      </c>
      <c r="V89" s="606">
        <v>77836</v>
      </c>
      <c r="W89" s="606">
        <v>880</v>
      </c>
      <c r="X89" s="607">
        <v>88.45</v>
      </c>
    </row>
    <row r="90" spans="2:24" ht="15" thickBot="1" x14ac:dyDescent="0.25">
      <c r="B90" s="602" t="s">
        <v>101</v>
      </c>
      <c r="C90" s="603" t="s">
        <v>100</v>
      </c>
      <c r="D90" s="604" t="s">
        <v>658</v>
      </c>
      <c r="E90" s="605">
        <v>4</v>
      </c>
      <c r="F90" s="606">
        <v>845100.5</v>
      </c>
      <c r="G90" s="606">
        <v>218365</v>
      </c>
      <c r="H90" s="607">
        <v>3.87</v>
      </c>
      <c r="I90" s="605">
        <v>1</v>
      </c>
      <c r="J90" s="606">
        <v>28159.7</v>
      </c>
      <c r="K90" s="606">
        <v>1895</v>
      </c>
      <c r="L90" s="607">
        <v>14.86</v>
      </c>
      <c r="M90" s="605">
        <v>2</v>
      </c>
      <c r="N90" s="606">
        <v>317311.8</v>
      </c>
      <c r="O90" s="606">
        <v>49370</v>
      </c>
      <c r="P90" s="607">
        <v>6.43</v>
      </c>
      <c r="Q90" s="605">
        <v>1</v>
      </c>
      <c r="R90" s="606">
        <v>499629</v>
      </c>
      <c r="S90" s="606">
        <v>167100</v>
      </c>
      <c r="T90" s="607">
        <v>2.99</v>
      </c>
      <c r="U90" s="605"/>
      <c r="V90" s="606"/>
      <c r="W90" s="606"/>
      <c r="X90" s="607"/>
    </row>
    <row r="91" spans="2:24" ht="15" thickBot="1" x14ac:dyDescent="0.25">
      <c r="B91" s="602" t="s">
        <v>322</v>
      </c>
      <c r="C91" s="603" t="s">
        <v>797</v>
      </c>
      <c r="D91" s="604" t="s">
        <v>658</v>
      </c>
      <c r="E91" s="605">
        <v>1</v>
      </c>
      <c r="F91" s="606">
        <v>631612</v>
      </c>
      <c r="G91" s="606">
        <v>117400</v>
      </c>
      <c r="H91" s="607">
        <v>5.38</v>
      </c>
      <c r="I91" s="605"/>
      <c r="J91" s="606"/>
      <c r="K91" s="606"/>
      <c r="L91" s="607"/>
      <c r="M91" s="605"/>
      <c r="N91" s="606"/>
      <c r="O91" s="606"/>
      <c r="P91" s="607"/>
      <c r="Q91" s="605">
        <v>1</v>
      </c>
      <c r="R91" s="606">
        <v>631612</v>
      </c>
      <c r="S91" s="606">
        <v>117400</v>
      </c>
      <c r="T91" s="607">
        <v>5.38</v>
      </c>
      <c r="U91" s="605"/>
      <c r="V91" s="606"/>
      <c r="W91" s="606"/>
      <c r="X91" s="607"/>
    </row>
    <row r="92" spans="2:24" ht="15" thickBot="1" x14ac:dyDescent="0.25">
      <c r="B92" s="602" t="s">
        <v>326</v>
      </c>
      <c r="C92" s="603" t="s">
        <v>327</v>
      </c>
      <c r="D92" s="604" t="s">
        <v>653</v>
      </c>
      <c r="E92" s="605">
        <v>2</v>
      </c>
      <c r="F92" s="606">
        <v>2124255.3600000003</v>
      </c>
      <c r="G92" s="606">
        <v>13056</v>
      </c>
      <c r="H92" s="607">
        <v>162.69999999999999</v>
      </c>
      <c r="I92" s="605"/>
      <c r="J92" s="606"/>
      <c r="K92" s="606"/>
      <c r="L92" s="607"/>
      <c r="M92" s="605">
        <v>2</v>
      </c>
      <c r="N92" s="606">
        <v>2124255.3600000003</v>
      </c>
      <c r="O92" s="606">
        <v>13056</v>
      </c>
      <c r="P92" s="607">
        <v>162.69999999999999</v>
      </c>
      <c r="Q92" s="605"/>
      <c r="R92" s="606"/>
      <c r="S92" s="606"/>
      <c r="T92" s="607"/>
      <c r="U92" s="605"/>
      <c r="V92" s="606"/>
      <c r="W92" s="606"/>
      <c r="X92" s="607"/>
    </row>
    <row r="93" spans="2:24" ht="15" thickBot="1" x14ac:dyDescent="0.25">
      <c r="B93" s="602" t="s">
        <v>30</v>
      </c>
      <c r="C93" s="603" t="s">
        <v>328</v>
      </c>
      <c r="D93" s="604" t="s">
        <v>653</v>
      </c>
      <c r="E93" s="605">
        <v>3</v>
      </c>
      <c r="F93" s="606">
        <v>2906937.2</v>
      </c>
      <c r="G93" s="606">
        <v>20140</v>
      </c>
      <c r="H93" s="607">
        <v>144.34</v>
      </c>
      <c r="I93" s="605"/>
      <c r="J93" s="606"/>
      <c r="K93" s="606"/>
      <c r="L93" s="607"/>
      <c r="M93" s="605">
        <v>1</v>
      </c>
      <c r="N93" s="606">
        <v>158007.20000000001</v>
      </c>
      <c r="O93" s="606">
        <v>1040</v>
      </c>
      <c r="P93" s="607">
        <v>151.93</v>
      </c>
      <c r="Q93" s="605">
        <v>1</v>
      </c>
      <c r="R93" s="606">
        <v>563154</v>
      </c>
      <c r="S93" s="606">
        <v>4700</v>
      </c>
      <c r="T93" s="607">
        <v>119.82</v>
      </c>
      <c r="U93" s="605">
        <v>1</v>
      </c>
      <c r="V93" s="606">
        <v>2185776</v>
      </c>
      <c r="W93" s="606">
        <v>14400</v>
      </c>
      <c r="X93" s="607">
        <v>151.79</v>
      </c>
    </row>
    <row r="94" spans="2:24" ht="15" thickBot="1" x14ac:dyDescent="0.25">
      <c r="B94" s="602" t="s">
        <v>102</v>
      </c>
      <c r="C94" s="603" t="s">
        <v>329</v>
      </c>
      <c r="D94" s="604" t="s">
        <v>653</v>
      </c>
      <c r="E94" s="605">
        <v>1</v>
      </c>
      <c r="F94" s="606">
        <v>3393440</v>
      </c>
      <c r="G94" s="606">
        <v>33400</v>
      </c>
      <c r="H94" s="607">
        <v>101.6</v>
      </c>
      <c r="I94" s="605"/>
      <c r="J94" s="606"/>
      <c r="K94" s="606"/>
      <c r="L94" s="607"/>
      <c r="M94" s="605"/>
      <c r="N94" s="606"/>
      <c r="O94" s="606"/>
      <c r="P94" s="607"/>
      <c r="Q94" s="605">
        <v>1</v>
      </c>
      <c r="R94" s="606">
        <v>3393440</v>
      </c>
      <c r="S94" s="606">
        <v>33400</v>
      </c>
      <c r="T94" s="607">
        <v>101.6</v>
      </c>
      <c r="U94" s="605"/>
      <c r="V94" s="606"/>
      <c r="W94" s="606"/>
      <c r="X94" s="607"/>
    </row>
    <row r="95" spans="2:24" ht="15" thickBot="1" x14ac:dyDescent="0.25">
      <c r="B95" s="602" t="s">
        <v>332</v>
      </c>
      <c r="C95" s="603" t="s">
        <v>333</v>
      </c>
      <c r="D95" s="604" t="s">
        <v>653</v>
      </c>
      <c r="E95" s="605">
        <v>3</v>
      </c>
      <c r="F95" s="606">
        <v>2169295.7599999998</v>
      </c>
      <c r="G95" s="606">
        <v>14904</v>
      </c>
      <c r="H95" s="607">
        <v>145.55000000000001</v>
      </c>
      <c r="I95" s="605"/>
      <c r="J95" s="606"/>
      <c r="K95" s="606"/>
      <c r="L95" s="607"/>
      <c r="M95" s="605">
        <v>2</v>
      </c>
      <c r="N95" s="606">
        <v>1392799.76</v>
      </c>
      <c r="O95" s="606">
        <v>9304</v>
      </c>
      <c r="P95" s="607">
        <v>149.69999999999999</v>
      </c>
      <c r="Q95" s="605"/>
      <c r="R95" s="606"/>
      <c r="S95" s="606"/>
      <c r="T95" s="607"/>
      <c r="U95" s="605">
        <v>1</v>
      </c>
      <c r="V95" s="606">
        <v>776496</v>
      </c>
      <c r="W95" s="606">
        <v>5600</v>
      </c>
      <c r="X95" s="607">
        <v>138.66</v>
      </c>
    </row>
    <row r="96" spans="2:24" ht="15" thickBot="1" x14ac:dyDescent="0.25">
      <c r="B96" s="602" t="s">
        <v>878</v>
      </c>
      <c r="C96" s="603" t="s">
        <v>879</v>
      </c>
      <c r="D96" s="604" t="s">
        <v>658</v>
      </c>
      <c r="E96" s="605">
        <v>2</v>
      </c>
      <c r="F96" s="606">
        <v>3430405</v>
      </c>
      <c r="G96" s="606">
        <v>6800</v>
      </c>
      <c r="H96" s="607">
        <v>504.47</v>
      </c>
      <c r="I96" s="605"/>
      <c r="J96" s="606"/>
      <c r="K96" s="606"/>
      <c r="L96" s="607"/>
      <c r="M96" s="605">
        <v>1</v>
      </c>
      <c r="N96" s="606">
        <v>190000</v>
      </c>
      <c r="O96" s="606">
        <v>500</v>
      </c>
      <c r="P96" s="607">
        <v>380</v>
      </c>
      <c r="Q96" s="605"/>
      <c r="R96" s="606"/>
      <c r="S96" s="606"/>
      <c r="T96" s="607"/>
      <c r="U96" s="605">
        <v>1</v>
      </c>
      <c r="V96" s="606">
        <v>3240405</v>
      </c>
      <c r="W96" s="606">
        <v>6300</v>
      </c>
      <c r="X96" s="607">
        <v>514.35</v>
      </c>
    </row>
    <row r="97" spans="2:24" ht="15" thickBot="1" x14ac:dyDescent="0.25">
      <c r="B97" s="602" t="s">
        <v>798</v>
      </c>
      <c r="C97" s="603" t="s">
        <v>799</v>
      </c>
      <c r="D97" s="604" t="s">
        <v>724</v>
      </c>
      <c r="E97" s="605">
        <v>2</v>
      </c>
      <c r="F97" s="606">
        <v>19328.199999999997</v>
      </c>
      <c r="G97" s="606">
        <v>8</v>
      </c>
      <c r="H97" s="607">
        <v>2416.0300000000002</v>
      </c>
      <c r="I97" s="605"/>
      <c r="J97" s="606"/>
      <c r="K97" s="606"/>
      <c r="L97" s="607"/>
      <c r="M97" s="605">
        <v>1</v>
      </c>
      <c r="N97" s="606">
        <v>9805.32</v>
      </c>
      <c r="O97" s="606">
        <v>4</v>
      </c>
      <c r="P97" s="607">
        <v>2451.33</v>
      </c>
      <c r="Q97" s="605"/>
      <c r="R97" s="606"/>
      <c r="S97" s="606"/>
      <c r="T97" s="607"/>
      <c r="U97" s="605">
        <v>1</v>
      </c>
      <c r="V97" s="606">
        <v>9522.8799999999992</v>
      </c>
      <c r="W97" s="606">
        <v>4</v>
      </c>
      <c r="X97" s="607">
        <v>2380.7199999999998</v>
      </c>
    </row>
    <row r="98" spans="2:24" ht="15" thickBot="1" x14ac:dyDescent="0.25">
      <c r="B98" s="602" t="s">
        <v>33</v>
      </c>
      <c r="C98" s="603" t="s">
        <v>32</v>
      </c>
      <c r="D98" s="604" t="s">
        <v>725</v>
      </c>
      <c r="E98" s="605">
        <v>3</v>
      </c>
      <c r="F98" s="606">
        <v>39196.380000000005</v>
      </c>
      <c r="G98" s="606">
        <v>28</v>
      </c>
      <c r="H98" s="607">
        <v>1399.87</v>
      </c>
      <c r="I98" s="605"/>
      <c r="J98" s="606"/>
      <c r="K98" s="606"/>
      <c r="L98" s="607"/>
      <c r="M98" s="605">
        <v>2</v>
      </c>
      <c r="N98" s="606">
        <v>14981.52</v>
      </c>
      <c r="O98" s="606">
        <v>10</v>
      </c>
      <c r="P98" s="607">
        <v>1498.15</v>
      </c>
      <c r="Q98" s="605"/>
      <c r="R98" s="606"/>
      <c r="S98" s="606"/>
      <c r="T98" s="607"/>
      <c r="U98" s="605">
        <v>1</v>
      </c>
      <c r="V98" s="606">
        <v>24214.86</v>
      </c>
      <c r="W98" s="606">
        <v>18</v>
      </c>
      <c r="X98" s="607">
        <v>1345.27</v>
      </c>
    </row>
    <row r="99" spans="2:24" ht="15" thickBot="1" x14ac:dyDescent="0.25">
      <c r="B99" s="602" t="s">
        <v>36</v>
      </c>
      <c r="C99" s="603" t="s">
        <v>35</v>
      </c>
      <c r="D99" s="604" t="s">
        <v>658</v>
      </c>
      <c r="E99" s="605">
        <v>1</v>
      </c>
      <c r="F99" s="606">
        <v>6996</v>
      </c>
      <c r="G99" s="606">
        <v>22</v>
      </c>
      <c r="H99" s="607">
        <v>318</v>
      </c>
      <c r="I99" s="605"/>
      <c r="J99" s="606"/>
      <c r="K99" s="606"/>
      <c r="L99" s="607"/>
      <c r="M99" s="605"/>
      <c r="N99" s="606"/>
      <c r="O99" s="606"/>
      <c r="P99" s="607"/>
      <c r="Q99" s="605"/>
      <c r="R99" s="606"/>
      <c r="S99" s="606"/>
      <c r="T99" s="607"/>
      <c r="U99" s="605">
        <v>1</v>
      </c>
      <c r="V99" s="606">
        <v>6996</v>
      </c>
      <c r="W99" s="606">
        <v>22</v>
      </c>
      <c r="X99" s="607">
        <v>318</v>
      </c>
    </row>
    <row r="100" spans="2:24" ht="15" thickBot="1" x14ac:dyDescent="0.25">
      <c r="B100" s="602" t="s">
        <v>38</v>
      </c>
      <c r="C100" s="603" t="s">
        <v>37</v>
      </c>
      <c r="D100" s="604" t="s">
        <v>658</v>
      </c>
      <c r="E100" s="605">
        <v>2</v>
      </c>
      <c r="F100" s="606">
        <v>57027.28</v>
      </c>
      <c r="G100" s="606">
        <v>180</v>
      </c>
      <c r="H100" s="607">
        <v>316.82</v>
      </c>
      <c r="I100" s="605"/>
      <c r="J100" s="606"/>
      <c r="K100" s="606"/>
      <c r="L100" s="607"/>
      <c r="M100" s="605">
        <v>1</v>
      </c>
      <c r="N100" s="606">
        <v>13068</v>
      </c>
      <c r="O100" s="606">
        <v>44</v>
      </c>
      <c r="P100" s="607">
        <v>297</v>
      </c>
      <c r="Q100" s="605"/>
      <c r="R100" s="606"/>
      <c r="S100" s="606"/>
      <c r="T100" s="607"/>
      <c r="U100" s="605">
        <v>1</v>
      </c>
      <c r="V100" s="606">
        <v>43959.28</v>
      </c>
      <c r="W100" s="606">
        <v>136</v>
      </c>
      <c r="X100" s="607">
        <v>323.23</v>
      </c>
    </row>
    <row r="101" spans="2:24" ht="15" thickBot="1" x14ac:dyDescent="0.25">
      <c r="B101" s="602" t="s">
        <v>40</v>
      </c>
      <c r="C101" s="603" t="s">
        <v>39</v>
      </c>
      <c r="D101" s="604" t="s">
        <v>658</v>
      </c>
      <c r="E101" s="605">
        <v>3</v>
      </c>
      <c r="F101" s="606">
        <v>23324.68</v>
      </c>
      <c r="G101" s="606">
        <v>124</v>
      </c>
      <c r="H101" s="607">
        <v>188.1</v>
      </c>
      <c r="I101" s="605"/>
      <c r="J101" s="606"/>
      <c r="K101" s="606"/>
      <c r="L101" s="607"/>
      <c r="M101" s="605">
        <v>2</v>
      </c>
      <c r="N101" s="606">
        <v>11989.2</v>
      </c>
      <c r="O101" s="606">
        <v>72</v>
      </c>
      <c r="P101" s="607">
        <v>166.52</v>
      </c>
      <c r="Q101" s="605"/>
      <c r="R101" s="606"/>
      <c r="S101" s="606"/>
      <c r="T101" s="607"/>
      <c r="U101" s="605">
        <v>1</v>
      </c>
      <c r="V101" s="606">
        <v>11335.48</v>
      </c>
      <c r="W101" s="606">
        <v>52</v>
      </c>
      <c r="X101" s="607">
        <v>217.99</v>
      </c>
    </row>
    <row r="102" spans="2:24" ht="15" thickBot="1" x14ac:dyDescent="0.25">
      <c r="B102" s="602" t="s">
        <v>41</v>
      </c>
      <c r="C102" s="603" t="s">
        <v>726</v>
      </c>
      <c r="D102" s="604" t="s">
        <v>658</v>
      </c>
      <c r="E102" s="605">
        <v>2</v>
      </c>
      <c r="F102" s="606">
        <v>3360.36</v>
      </c>
      <c r="G102" s="606">
        <v>12.5</v>
      </c>
      <c r="H102" s="607">
        <v>268.83</v>
      </c>
      <c r="I102" s="605"/>
      <c r="J102" s="606"/>
      <c r="K102" s="606"/>
      <c r="L102" s="607"/>
      <c r="M102" s="605">
        <v>1</v>
      </c>
      <c r="N102" s="606">
        <v>931.98</v>
      </c>
      <c r="O102" s="606">
        <v>3.5</v>
      </c>
      <c r="P102" s="607">
        <v>266.27999999999997</v>
      </c>
      <c r="Q102" s="605"/>
      <c r="R102" s="606"/>
      <c r="S102" s="606"/>
      <c r="T102" s="607"/>
      <c r="U102" s="605">
        <v>1</v>
      </c>
      <c r="V102" s="606">
        <v>2428.38</v>
      </c>
      <c r="W102" s="606">
        <v>9</v>
      </c>
      <c r="X102" s="607">
        <v>269.82</v>
      </c>
    </row>
    <row r="103" spans="2:24" ht="15" thickBot="1" x14ac:dyDescent="0.25">
      <c r="B103" s="602" t="s">
        <v>43</v>
      </c>
      <c r="C103" s="603" t="s">
        <v>42</v>
      </c>
      <c r="D103" s="604" t="s">
        <v>724</v>
      </c>
      <c r="E103" s="605">
        <v>5</v>
      </c>
      <c r="F103" s="606">
        <v>101662.25</v>
      </c>
      <c r="G103" s="606">
        <v>409</v>
      </c>
      <c r="H103" s="607">
        <v>248.56</v>
      </c>
      <c r="I103" s="605">
        <v>2</v>
      </c>
      <c r="J103" s="606">
        <v>76924.040000000008</v>
      </c>
      <c r="K103" s="606">
        <v>206</v>
      </c>
      <c r="L103" s="607">
        <v>373.42</v>
      </c>
      <c r="M103" s="605">
        <v>2</v>
      </c>
      <c r="N103" s="606">
        <v>18223.010000000002</v>
      </c>
      <c r="O103" s="606">
        <v>123</v>
      </c>
      <c r="P103" s="607">
        <v>148.15</v>
      </c>
      <c r="Q103" s="605"/>
      <c r="R103" s="606"/>
      <c r="S103" s="606"/>
      <c r="T103" s="607"/>
      <c r="U103" s="605">
        <v>1</v>
      </c>
      <c r="V103" s="606">
        <v>6515.2</v>
      </c>
      <c r="W103" s="606">
        <v>80</v>
      </c>
      <c r="X103" s="607">
        <v>81.44</v>
      </c>
    </row>
    <row r="104" spans="2:24" ht="15" thickBot="1" x14ac:dyDescent="0.25">
      <c r="B104" s="602" t="s">
        <v>45</v>
      </c>
      <c r="C104" s="603" t="s">
        <v>44</v>
      </c>
      <c r="D104" s="604" t="s">
        <v>724</v>
      </c>
      <c r="E104" s="605">
        <v>3</v>
      </c>
      <c r="F104" s="606">
        <v>11784.97</v>
      </c>
      <c r="G104" s="606">
        <v>15</v>
      </c>
      <c r="H104" s="607">
        <v>785.66</v>
      </c>
      <c r="I104" s="605"/>
      <c r="J104" s="606"/>
      <c r="K104" s="606"/>
      <c r="L104" s="607"/>
      <c r="M104" s="605">
        <v>2</v>
      </c>
      <c r="N104" s="606">
        <v>7720.6299999999992</v>
      </c>
      <c r="O104" s="606">
        <v>8</v>
      </c>
      <c r="P104" s="607">
        <v>965.08</v>
      </c>
      <c r="Q104" s="605"/>
      <c r="R104" s="606"/>
      <c r="S104" s="606"/>
      <c r="T104" s="607"/>
      <c r="U104" s="605">
        <v>1</v>
      </c>
      <c r="V104" s="606">
        <v>4064.34</v>
      </c>
      <c r="W104" s="606">
        <v>7</v>
      </c>
      <c r="X104" s="607">
        <v>580.62</v>
      </c>
    </row>
    <row r="105" spans="2:24" ht="15" thickBot="1" x14ac:dyDescent="0.25">
      <c r="B105" s="602" t="s">
        <v>729</v>
      </c>
      <c r="C105" s="603" t="s">
        <v>730</v>
      </c>
      <c r="D105" s="604" t="s">
        <v>725</v>
      </c>
      <c r="E105" s="605">
        <v>2</v>
      </c>
      <c r="F105" s="606">
        <v>7732.4400000000005</v>
      </c>
      <c r="G105" s="606">
        <v>18</v>
      </c>
      <c r="H105" s="607">
        <v>429.58</v>
      </c>
      <c r="I105" s="605"/>
      <c r="J105" s="606"/>
      <c r="K105" s="606"/>
      <c r="L105" s="607"/>
      <c r="M105" s="605">
        <v>1</v>
      </c>
      <c r="N105" s="606">
        <v>4770.6400000000003</v>
      </c>
      <c r="O105" s="606">
        <v>8</v>
      </c>
      <c r="P105" s="607">
        <v>596.33000000000004</v>
      </c>
      <c r="Q105" s="605"/>
      <c r="R105" s="606"/>
      <c r="S105" s="606"/>
      <c r="T105" s="607"/>
      <c r="U105" s="605">
        <v>1</v>
      </c>
      <c r="V105" s="606">
        <v>2961.8</v>
      </c>
      <c r="W105" s="606">
        <v>10</v>
      </c>
      <c r="X105" s="607">
        <v>296.18</v>
      </c>
    </row>
    <row r="106" spans="2:24" ht="15" thickBot="1" x14ac:dyDescent="0.25">
      <c r="B106" s="602" t="s">
        <v>47</v>
      </c>
      <c r="C106" s="603" t="s">
        <v>46</v>
      </c>
      <c r="D106" s="604" t="s">
        <v>724</v>
      </c>
      <c r="E106" s="605">
        <v>3</v>
      </c>
      <c r="F106" s="606">
        <v>18030.149999999998</v>
      </c>
      <c r="G106" s="606">
        <v>257</v>
      </c>
      <c r="H106" s="607">
        <v>70.16</v>
      </c>
      <c r="I106" s="605"/>
      <c r="J106" s="606"/>
      <c r="K106" s="606"/>
      <c r="L106" s="607"/>
      <c r="M106" s="605">
        <v>2</v>
      </c>
      <c r="N106" s="606">
        <v>9725.4399999999987</v>
      </c>
      <c r="O106" s="606">
        <v>148</v>
      </c>
      <c r="P106" s="607">
        <v>65.709999999999994</v>
      </c>
      <c r="Q106" s="605"/>
      <c r="R106" s="606"/>
      <c r="S106" s="606"/>
      <c r="T106" s="607"/>
      <c r="U106" s="605">
        <v>1</v>
      </c>
      <c r="V106" s="606">
        <v>8304.7099999999991</v>
      </c>
      <c r="W106" s="606">
        <v>109</v>
      </c>
      <c r="X106" s="607">
        <v>76.19</v>
      </c>
    </row>
    <row r="107" spans="2:24" ht="15" thickBot="1" x14ac:dyDescent="0.25">
      <c r="B107" s="602" t="s">
        <v>49</v>
      </c>
      <c r="C107" s="603" t="s">
        <v>48</v>
      </c>
      <c r="D107" s="604" t="s">
        <v>724</v>
      </c>
      <c r="E107" s="605">
        <v>2</v>
      </c>
      <c r="F107" s="606">
        <v>3806.79</v>
      </c>
      <c r="G107" s="606">
        <v>26</v>
      </c>
      <c r="H107" s="607">
        <v>146.41999999999999</v>
      </c>
      <c r="I107" s="605"/>
      <c r="J107" s="606"/>
      <c r="K107" s="606"/>
      <c r="L107" s="607"/>
      <c r="M107" s="605">
        <v>1</v>
      </c>
      <c r="N107" s="606">
        <v>1426.65</v>
      </c>
      <c r="O107" s="606">
        <v>5</v>
      </c>
      <c r="P107" s="607">
        <v>285.33</v>
      </c>
      <c r="Q107" s="605"/>
      <c r="R107" s="606"/>
      <c r="S107" s="606"/>
      <c r="T107" s="607"/>
      <c r="U107" s="605">
        <v>1</v>
      </c>
      <c r="V107" s="606">
        <v>2380.14</v>
      </c>
      <c r="W107" s="606">
        <v>21</v>
      </c>
      <c r="X107" s="607">
        <v>113.34</v>
      </c>
    </row>
    <row r="108" spans="2:24" ht="15" thickBot="1" x14ac:dyDescent="0.25">
      <c r="B108" s="602" t="s">
        <v>51</v>
      </c>
      <c r="C108" s="603" t="s">
        <v>50</v>
      </c>
      <c r="D108" s="604" t="s">
        <v>724</v>
      </c>
      <c r="E108" s="605">
        <v>2</v>
      </c>
      <c r="F108" s="606">
        <v>9397.35</v>
      </c>
      <c r="G108" s="606">
        <v>13</v>
      </c>
      <c r="H108" s="607">
        <v>722.87</v>
      </c>
      <c r="I108" s="605"/>
      <c r="J108" s="606"/>
      <c r="K108" s="606"/>
      <c r="L108" s="607"/>
      <c r="M108" s="605">
        <v>1</v>
      </c>
      <c r="N108" s="606">
        <v>3802.68</v>
      </c>
      <c r="O108" s="606">
        <v>4</v>
      </c>
      <c r="P108" s="607">
        <v>950.67</v>
      </c>
      <c r="Q108" s="605"/>
      <c r="R108" s="606"/>
      <c r="S108" s="606"/>
      <c r="T108" s="607"/>
      <c r="U108" s="605">
        <v>1</v>
      </c>
      <c r="V108" s="606">
        <v>5594.67</v>
      </c>
      <c r="W108" s="606">
        <v>9</v>
      </c>
      <c r="X108" s="607">
        <v>621.63</v>
      </c>
    </row>
    <row r="109" spans="2:24" ht="15" thickBot="1" x14ac:dyDescent="0.25">
      <c r="B109" s="602" t="s">
        <v>342</v>
      </c>
      <c r="C109" s="603" t="s">
        <v>343</v>
      </c>
      <c r="D109" s="604" t="s">
        <v>731</v>
      </c>
      <c r="E109" s="605">
        <v>1</v>
      </c>
      <c r="F109" s="606">
        <v>1440</v>
      </c>
      <c r="G109" s="606">
        <v>10</v>
      </c>
      <c r="H109" s="607">
        <v>144</v>
      </c>
      <c r="I109" s="605"/>
      <c r="J109" s="606"/>
      <c r="K109" s="606"/>
      <c r="L109" s="607"/>
      <c r="M109" s="605"/>
      <c r="N109" s="606"/>
      <c r="O109" s="606"/>
      <c r="P109" s="607"/>
      <c r="Q109" s="605"/>
      <c r="R109" s="606"/>
      <c r="S109" s="606"/>
      <c r="T109" s="607"/>
      <c r="U109" s="605">
        <v>1</v>
      </c>
      <c r="V109" s="606">
        <v>1440</v>
      </c>
      <c r="W109" s="606">
        <v>10</v>
      </c>
      <c r="X109" s="607">
        <v>144</v>
      </c>
    </row>
    <row r="110" spans="2:24" ht="15" thickBot="1" x14ac:dyDescent="0.25">
      <c r="B110" s="602" t="s">
        <v>351</v>
      </c>
      <c r="C110" s="603" t="s">
        <v>808</v>
      </c>
      <c r="D110" s="604" t="s">
        <v>733</v>
      </c>
      <c r="E110" s="605">
        <v>1</v>
      </c>
      <c r="F110" s="606">
        <v>516.66999999999996</v>
      </c>
      <c r="G110" s="606">
        <v>1</v>
      </c>
      <c r="H110" s="607">
        <v>516.66999999999996</v>
      </c>
      <c r="I110" s="605"/>
      <c r="J110" s="606"/>
      <c r="K110" s="606"/>
      <c r="L110" s="607"/>
      <c r="M110" s="605">
        <v>1</v>
      </c>
      <c r="N110" s="606">
        <v>516.66999999999996</v>
      </c>
      <c r="O110" s="606">
        <v>1</v>
      </c>
      <c r="P110" s="607">
        <v>516.66999999999996</v>
      </c>
      <c r="Q110" s="605"/>
      <c r="R110" s="606"/>
      <c r="S110" s="606"/>
      <c r="T110" s="607"/>
      <c r="U110" s="605"/>
      <c r="V110" s="606"/>
      <c r="W110" s="606"/>
      <c r="X110" s="607"/>
    </row>
    <row r="111" spans="2:24" ht="15" thickBot="1" x14ac:dyDescent="0.25">
      <c r="B111" s="602" t="s">
        <v>53</v>
      </c>
      <c r="C111" s="603" t="s">
        <v>809</v>
      </c>
      <c r="D111" s="604" t="s">
        <v>733</v>
      </c>
      <c r="E111" s="605">
        <v>3</v>
      </c>
      <c r="F111" s="606">
        <v>26990.67</v>
      </c>
      <c r="G111" s="606">
        <v>49</v>
      </c>
      <c r="H111" s="607">
        <v>550.83000000000004</v>
      </c>
      <c r="I111" s="605"/>
      <c r="J111" s="606"/>
      <c r="K111" s="606"/>
      <c r="L111" s="607"/>
      <c r="M111" s="605">
        <v>2</v>
      </c>
      <c r="N111" s="606">
        <v>25207.32</v>
      </c>
      <c r="O111" s="606">
        <v>44</v>
      </c>
      <c r="P111" s="607">
        <v>572.89</v>
      </c>
      <c r="Q111" s="605">
        <v>1</v>
      </c>
      <c r="R111" s="606">
        <v>1783.35</v>
      </c>
      <c r="S111" s="606">
        <v>5</v>
      </c>
      <c r="T111" s="607">
        <v>356.67</v>
      </c>
      <c r="U111" s="605"/>
      <c r="V111" s="606"/>
      <c r="W111" s="606"/>
      <c r="X111" s="607"/>
    </row>
    <row r="112" spans="2:24" ht="15" thickBot="1" x14ac:dyDescent="0.25">
      <c r="B112" s="602" t="s">
        <v>54</v>
      </c>
      <c r="C112" s="603" t="s">
        <v>732</v>
      </c>
      <c r="D112" s="604" t="s">
        <v>733</v>
      </c>
      <c r="E112" s="605">
        <v>3</v>
      </c>
      <c r="F112" s="606">
        <v>12447.58</v>
      </c>
      <c r="G112" s="606">
        <v>15</v>
      </c>
      <c r="H112" s="607">
        <v>829.84</v>
      </c>
      <c r="I112" s="605"/>
      <c r="J112" s="606"/>
      <c r="K112" s="606"/>
      <c r="L112" s="607"/>
      <c r="M112" s="605">
        <v>2</v>
      </c>
      <c r="N112" s="606">
        <v>9694.26</v>
      </c>
      <c r="O112" s="606">
        <v>11</v>
      </c>
      <c r="P112" s="607">
        <v>881.3</v>
      </c>
      <c r="Q112" s="605">
        <v>1</v>
      </c>
      <c r="R112" s="606">
        <v>2753.32</v>
      </c>
      <c r="S112" s="606">
        <v>4</v>
      </c>
      <c r="T112" s="607">
        <v>688.33</v>
      </c>
      <c r="U112" s="605"/>
      <c r="V112" s="606"/>
      <c r="W112" s="606"/>
      <c r="X112" s="607"/>
    </row>
    <row r="113" spans="2:24" ht="15" thickBot="1" x14ac:dyDescent="0.25">
      <c r="B113" s="602" t="s">
        <v>352</v>
      </c>
      <c r="C113" s="603" t="s">
        <v>734</v>
      </c>
      <c r="D113" s="604" t="s">
        <v>733</v>
      </c>
      <c r="E113" s="605">
        <v>2</v>
      </c>
      <c r="F113" s="606">
        <v>5463.32</v>
      </c>
      <c r="G113" s="606">
        <v>6</v>
      </c>
      <c r="H113" s="607">
        <v>910.55</v>
      </c>
      <c r="I113" s="605"/>
      <c r="J113" s="606"/>
      <c r="K113" s="606"/>
      <c r="L113" s="607"/>
      <c r="M113" s="605">
        <v>1</v>
      </c>
      <c r="N113" s="606">
        <v>3373.32</v>
      </c>
      <c r="O113" s="606">
        <v>4</v>
      </c>
      <c r="P113" s="607">
        <v>843.33</v>
      </c>
      <c r="Q113" s="605">
        <v>1</v>
      </c>
      <c r="R113" s="606">
        <v>2090</v>
      </c>
      <c r="S113" s="606">
        <v>2</v>
      </c>
      <c r="T113" s="607">
        <v>1045</v>
      </c>
      <c r="U113" s="605"/>
      <c r="V113" s="606"/>
      <c r="W113" s="606"/>
      <c r="X113" s="607"/>
    </row>
    <row r="114" spans="2:24" ht="15" thickBot="1" x14ac:dyDescent="0.25">
      <c r="B114" s="602" t="s">
        <v>55</v>
      </c>
      <c r="C114" s="603" t="s">
        <v>735</v>
      </c>
      <c r="D114" s="604" t="s">
        <v>733</v>
      </c>
      <c r="E114" s="605">
        <v>1</v>
      </c>
      <c r="F114" s="606">
        <v>2156.66</v>
      </c>
      <c r="G114" s="606">
        <v>2</v>
      </c>
      <c r="H114" s="607">
        <v>1078.33</v>
      </c>
      <c r="I114" s="605"/>
      <c r="J114" s="606"/>
      <c r="K114" s="606"/>
      <c r="L114" s="607"/>
      <c r="M114" s="605"/>
      <c r="N114" s="606"/>
      <c r="O114" s="606"/>
      <c r="P114" s="607"/>
      <c r="Q114" s="605">
        <v>1</v>
      </c>
      <c r="R114" s="606">
        <v>2156.66</v>
      </c>
      <c r="S114" s="606">
        <v>2</v>
      </c>
      <c r="T114" s="607">
        <v>1078.33</v>
      </c>
      <c r="U114" s="605"/>
      <c r="V114" s="606"/>
      <c r="W114" s="606"/>
      <c r="X114" s="607"/>
    </row>
    <row r="115" spans="2:24" ht="15" thickBot="1" x14ac:dyDescent="0.25">
      <c r="B115" s="602" t="s">
        <v>354</v>
      </c>
      <c r="C115" s="603" t="s">
        <v>737</v>
      </c>
      <c r="D115" s="604" t="s">
        <v>733</v>
      </c>
      <c r="E115" s="605">
        <v>1</v>
      </c>
      <c r="F115" s="606">
        <v>11615.2</v>
      </c>
      <c r="G115" s="606">
        <v>8</v>
      </c>
      <c r="H115" s="607">
        <v>1451.9</v>
      </c>
      <c r="I115" s="605"/>
      <c r="J115" s="606"/>
      <c r="K115" s="606"/>
      <c r="L115" s="607"/>
      <c r="M115" s="605">
        <v>1</v>
      </c>
      <c r="N115" s="606">
        <v>11615.2</v>
      </c>
      <c r="O115" s="606">
        <v>8</v>
      </c>
      <c r="P115" s="607">
        <v>1451.9</v>
      </c>
      <c r="Q115" s="605"/>
      <c r="R115" s="606"/>
      <c r="S115" s="606"/>
      <c r="T115" s="607"/>
      <c r="U115" s="605"/>
      <c r="V115" s="606"/>
      <c r="W115" s="606"/>
      <c r="X115" s="607"/>
    </row>
    <row r="116" spans="2:24" ht="15" thickBot="1" x14ac:dyDescent="0.25">
      <c r="B116" s="602" t="s">
        <v>60</v>
      </c>
      <c r="C116" s="603" t="s">
        <v>59</v>
      </c>
      <c r="D116" s="604" t="s">
        <v>711</v>
      </c>
      <c r="E116" s="605">
        <v>4</v>
      </c>
      <c r="F116" s="606">
        <v>88757.31</v>
      </c>
      <c r="G116" s="606">
        <v>63.640000000000008</v>
      </c>
      <c r="H116" s="607">
        <v>1394.68</v>
      </c>
      <c r="I116" s="605">
        <v>1</v>
      </c>
      <c r="J116" s="606">
        <v>6362.58</v>
      </c>
      <c r="K116" s="606">
        <v>0.2</v>
      </c>
      <c r="L116" s="607">
        <v>31812.9</v>
      </c>
      <c r="M116" s="605">
        <v>2</v>
      </c>
      <c r="N116" s="606">
        <v>9129.33</v>
      </c>
      <c r="O116" s="606">
        <v>2.84</v>
      </c>
      <c r="P116" s="607">
        <v>3214.55</v>
      </c>
      <c r="Q116" s="605">
        <v>1</v>
      </c>
      <c r="R116" s="606">
        <v>73265.399999999994</v>
      </c>
      <c r="S116" s="606">
        <v>60.6</v>
      </c>
      <c r="T116" s="607">
        <v>1209</v>
      </c>
      <c r="U116" s="605"/>
      <c r="V116" s="606"/>
      <c r="W116" s="606"/>
      <c r="X116" s="607"/>
    </row>
    <row r="117" spans="2:24" ht="15" thickBot="1" x14ac:dyDescent="0.25">
      <c r="B117" s="602" t="s">
        <v>357</v>
      </c>
      <c r="C117" s="603" t="s">
        <v>358</v>
      </c>
      <c r="D117" s="604" t="s">
        <v>711</v>
      </c>
      <c r="E117" s="605">
        <v>1</v>
      </c>
      <c r="F117" s="606">
        <v>21786.62</v>
      </c>
      <c r="G117" s="606">
        <v>15.2</v>
      </c>
      <c r="H117" s="607">
        <v>1433.33</v>
      </c>
      <c r="I117" s="605"/>
      <c r="J117" s="606"/>
      <c r="K117" s="606"/>
      <c r="L117" s="607"/>
      <c r="M117" s="605"/>
      <c r="N117" s="606"/>
      <c r="O117" s="606"/>
      <c r="P117" s="607"/>
      <c r="Q117" s="605">
        <v>1</v>
      </c>
      <c r="R117" s="606">
        <v>21786.62</v>
      </c>
      <c r="S117" s="606">
        <v>15.2</v>
      </c>
      <c r="T117" s="607">
        <v>1433.33</v>
      </c>
      <c r="U117" s="605"/>
      <c r="V117" s="606"/>
      <c r="W117" s="606"/>
      <c r="X117" s="607"/>
    </row>
    <row r="118" spans="2:24" ht="15" thickBot="1" x14ac:dyDescent="0.25">
      <c r="B118" s="602" t="s">
        <v>359</v>
      </c>
      <c r="C118" s="603" t="s">
        <v>626</v>
      </c>
      <c r="D118" s="604" t="s">
        <v>711</v>
      </c>
      <c r="E118" s="605">
        <v>1</v>
      </c>
      <c r="F118" s="606">
        <v>4053.3</v>
      </c>
      <c r="G118" s="606">
        <v>3</v>
      </c>
      <c r="H118" s="607">
        <v>1351.1</v>
      </c>
      <c r="I118" s="605"/>
      <c r="J118" s="606"/>
      <c r="K118" s="606"/>
      <c r="L118" s="607"/>
      <c r="M118" s="605"/>
      <c r="N118" s="606"/>
      <c r="O118" s="606"/>
      <c r="P118" s="607"/>
      <c r="Q118" s="605"/>
      <c r="R118" s="606"/>
      <c r="S118" s="606"/>
      <c r="T118" s="607"/>
      <c r="U118" s="605">
        <v>1</v>
      </c>
      <c r="V118" s="606">
        <v>4053.3</v>
      </c>
      <c r="W118" s="606">
        <v>3</v>
      </c>
      <c r="X118" s="607">
        <v>1351.1</v>
      </c>
    </row>
    <row r="119" spans="2:24" ht="15" thickBot="1" x14ac:dyDescent="0.25">
      <c r="B119" s="602" t="s">
        <v>975</v>
      </c>
      <c r="C119" s="603" t="s">
        <v>976</v>
      </c>
      <c r="D119" s="604" t="s">
        <v>711</v>
      </c>
      <c r="E119" s="605">
        <v>1</v>
      </c>
      <c r="F119" s="606">
        <v>4879.2</v>
      </c>
      <c r="G119" s="606">
        <v>5</v>
      </c>
      <c r="H119" s="607">
        <v>975.84</v>
      </c>
      <c r="I119" s="605"/>
      <c r="J119" s="606"/>
      <c r="K119" s="606"/>
      <c r="L119" s="607"/>
      <c r="M119" s="605"/>
      <c r="N119" s="606"/>
      <c r="O119" s="606"/>
      <c r="P119" s="607"/>
      <c r="Q119" s="605"/>
      <c r="R119" s="606"/>
      <c r="S119" s="606"/>
      <c r="T119" s="607"/>
      <c r="U119" s="605">
        <v>1</v>
      </c>
      <c r="V119" s="606">
        <v>4879.2</v>
      </c>
      <c r="W119" s="606">
        <v>5</v>
      </c>
      <c r="X119" s="607">
        <v>975.84</v>
      </c>
    </row>
    <row r="120" spans="2:24" ht="15" thickBot="1" x14ac:dyDescent="0.25">
      <c r="B120" s="602" t="s">
        <v>64</v>
      </c>
      <c r="C120" s="603" t="s">
        <v>63</v>
      </c>
      <c r="D120" s="604" t="s">
        <v>741</v>
      </c>
      <c r="E120" s="605">
        <v>3</v>
      </c>
      <c r="F120" s="606">
        <v>10489.39</v>
      </c>
      <c r="G120" s="606">
        <v>10</v>
      </c>
      <c r="H120" s="607">
        <v>1048.94</v>
      </c>
      <c r="I120" s="605"/>
      <c r="J120" s="606"/>
      <c r="K120" s="606"/>
      <c r="L120" s="607"/>
      <c r="M120" s="605">
        <v>1</v>
      </c>
      <c r="N120" s="606">
        <v>1910.79</v>
      </c>
      <c r="O120" s="606">
        <v>1</v>
      </c>
      <c r="P120" s="607">
        <v>1910.79</v>
      </c>
      <c r="Q120" s="605">
        <v>1</v>
      </c>
      <c r="R120" s="606">
        <v>3773.36</v>
      </c>
      <c r="S120" s="606">
        <v>8</v>
      </c>
      <c r="T120" s="607">
        <v>471.67</v>
      </c>
      <c r="U120" s="605">
        <v>1</v>
      </c>
      <c r="V120" s="606">
        <v>4805.24</v>
      </c>
      <c r="W120" s="606">
        <v>1</v>
      </c>
      <c r="X120" s="607">
        <v>4805.24</v>
      </c>
    </row>
    <row r="121" spans="2:24" ht="15" thickBot="1" x14ac:dyDescent="0.25">
      <c r="B121" s="602" t="s">
        <v>362</v>
      </c>
      <c r="C121" s="603" t="s">
        <v>363</v>
      </c>
      <c r="D121" s="604" t="s">
        <v>662</v>
      </c>
      <c r="E121" s="605">
        <v>1</v>
      </c>
      <c r="F121" s="606">
        <v>1644.75</v>
      </c>
      <c r="G121" s="606">
        <v>85</v>
      </c>
      <c r="H121" s="607">
        <v>19.350000000000001</v>
      </c>
      <c r="I121" s="605"/>
      <c r="J121" s="606"/>
      <c r="K121" s="606"/>
      <c r="L121" s="607"/>
      <c r="M121" s="605">
        <v>1</v>
      </c>
      <c r="N121" s="606">
        <v>1644.75</v>
      </c>
      <c r="O121" s="606">
        <v>85</v>
      </c>
      <c r="P121" s="607">
        <v>19.350000000000001</v>
      </c>
      <c r="Q121" s="605"/>
      <c r="R121" s="606"/>
      <c r="S121" s="606"/>
      <c r="T121" s="607"/>
      <c r="U121" s="605"/>
      <c r="V121" s="606"/>
      <c r="W121" s="606"/>
      <c r="X121" s="607"/>
    </row>
    <row r="122" spans="2:24" ht="15" thickBot="1" x14ac:dyDescent="0.25">
      <c r="B122" s="602" t="s">
        <v>58</v>
      </c>
      <c r="C122" s="603" t="s">
        <v>57</v>
      </c>
      <c r="D122" s="604" t="s">
        <v>711</v>
      </c>
      <c r="E122" s="605">
        <v>1</v>
      </c>
      <c r="F122" s="606">
        <v>4584</v>
      </c>
      <c r="G122" s="606">
        <v>0.8</v>
      </c>
      <c r="H122" s="607">
        <v>5730</v>
      </c>
      <c r="I122" s="605"/>
      <c r="J122" s="606"/>
      <c r="K122" s="606"/>
      <c r="L122" s="607"/>
      <c r="M122" s="605">
        <v>1</v>
      </c>
      <c r="N122" s="606">
        <v>4584</v>
      </c>
      <c r="O122" s="606">
        <v>0.8</v>
      </c>
      <c r="P122" s="607">
        <v>5730</v>
      </c>
      <c r="Q122" s="605"/>
      <c r="R122" s="606"/>
      <c r="S122" s="606"/>
      <c r="T122" s="607"/>
      <c r="U122" s="605"/>
      <c r="V122" s="606"/>
      <c r="W122" s="606"/>
      <c r="X122" s="607"/>
    </row>
    <row r="123" spans="2:24" ht="15" thickBot="1" x14ac:dyDescent="0.25">
      <c r="B123" s="602" t="s">
        <v>364</v>
      </c>
      <c r="C123" s="603" t="s">
        <v>365</v>
      </c>
      <c r="D123" s="604" t="s">
        <v>662</v>
      </c>
      <c r="E123" s="605">
        <v>5</v>
      </c>
      <c r="F123" s="606">
        <v>1698203.76</v>
      </c>
      <c r="G123" s="606">
        <v>44961</v>
      </c>
      <c r="H123" s="607">
        <v>37.770000000000003</v>
      </c>
      <c r="I123" s="605">
        <v>3</v>
      </c>
      <c r="J123" s="606">
        <v>1589476.48</v>
      </c>
      <c r="K123" s="606">
        <v>42733</v>
      </c>
      <c r="L123" s="607">
        <v>37.200000000000003</v>
      </c>
      <c r="M123" s="605">
        <v>1</v>
      </c>
      <c r="N123" s="606">
        <v>8358.7000000000007</v>
      </c>
      <c r="O123" s="606">
        <v>70</v>
      </c>
      <c r="P123" s="607">
        <v>119.41</v>
      </c>
      <c r="Q123" s="605"/>
      <c r="R123" s="606"/>
      <c r="S123" s="606"/>
      <c r="T123" s="607"/>
      <c r="U123" s="605">
        <v>1</v>
      </c>
      <c r="V123" s="606">
        <v>100368.58</v>
      </c>
      <c r="W123" s="606">
        <v>2158</v>
      </c>
      <c r="X123" s="607">
        <v>46.51</v>
      </c>
    </row>
    <row r="124" spans="2:24" ht="15" thickBot="1" x14ac:dyDescent="0.25">
      <c r="B124" s="602" t="s">
        <v>74</v>
      </c>
      <c r="C124" s="603" t="s">
        <v>73</v>
      </c>
      <c r="D124" s="604" t="s">
        <v>662</v>
      </c>
      <c r="E124" s="605">
        <v>6</v>
      </c>
      <c r="F124" s="606">
        <v>353127.66</v>
      </c>
      <c r="G124" s="606">
        <v>3384</v>
      </c>
      <c r="H124" s="607">
        <v>104.35</v>
      </c>
      <c r="I124" s="605">
        <v>3</v>
      </c>
      <c r="J124" s="606">
        <v>272675.7</v>
      </c>
      <c r="K124" s="606">
        <v>2902</v>
      </c>
      <c r="L124" s="607">
        <v>93.96</v>
      </c>
      <c r="M124" s="605">
        <v>2</v>
      </c>
      <c r="N124" s="606">
        <v>64442.899999999994</v>
      </c>
      <c r="O124" s="606">
        <v>364</v>
      </c>
      <c r="P124" s="607">
        <v>177.04</v>
      </c>
      <c r="Q124" s="605"/>
      <c r="R124" s="606"/>
      <c r="S124" s="606"/>
      <c r="T124" s="607"/>
      <c r="U124" s="605">
        <v>1</v>
      </c>
      <c r="V124" s="606">
        <v>16009.06</v>
      </c>
      <c r="W124" s="606">
        <v>118</v>
      </c>
      <c r="X124" s="607">
        <v>135.66999999999999</v>
      </c>
    </row>
    <row r="125" spans="2:24" ht="15" thickBot="1" x14ac:dyDescent="0.25">
      <c r="B125" s="602" t="s">
        <v>366</v>
      </c>
      <c r="C125" s="603" t="s">
        <v>367</v>
      </c>
      <c r="D125" s="604" t="s">
        <v>743</v>
      </c>
      <c r="E125" s="605">
        <v>1</v>
      </c>
      <c r="F125" s="606">
        <v>9666.66</v>
      </c>
      <c r="G125" s="606">
        <v>2</v>
      </c>
      <c r="H125" s="607">
        <v>4833.33</v>
      </c>
      <c r="I125" s="605"/>
      <c r="J125" s="606"/>
      <c r="K125" s="606"/>
      <c r="L125" s="607"/>
      <c r="M125" s="605"/>
      <c r="N125" s="606"/>
      <c r="O125" s="606"/>
      <c r="P125" s="607"/>
      <c r="Q125" s="605">
        <v>1</v>
      </c>
      <c r="R125" s="606">
        <v>9666.66</v>
      </c>
      <c r="S125" s="606">
        <v>2</v>
      </c>
      <c r="T125" s="607">
        <v>4833.33</v>
      </c>
      <c r="U125" s="605"/>
      <c r="V125" s="606"/>
      <c r="W125" s="606"/>
      <c r="X125" s="607"/>
    </row>
    <row r="126" spans="2:24" ht="15" thickBot="1" x14ac:dyDescent="0.25">
      <c r="B126" s="602" t="s">
        <v>65</v>
      </c>
      <c r="C126" s="603" t="s">
        <v>744</v>
      </c>
      <c r="D126" s="604" t="s">
        <v>711</v>
      </c>
      <c r="E126" s="605">
        <v>2</v>
      </c>
      <c r="F126" s="606">
        <v>47879.990000000005</v>
      </c>
      <c r="G126" s="606">
        <v>25.599999999999998</v>
      </c>
      <c r="H126" s="607">
        <v>1870.31</v>
      </c>
      <c r="I126" s="605"/>
      <c r="J126" s="606"/>
      <c r="K126" s="606"/>
      <c r="L126" s="607"/>
      <c r="M126" s="605">
        <v>1</v>
      </c>
      <c r="N126" s="606">
        <v>17719.990000000002</v>
      </c>
      <c r="O126" s="606">
        <v>2.4</v>
      </c>
      <c r="P126" s="607">
        <v>7383.33</v>
      </c>
      <c r="Q126" s="605">
        <v>1</v>
      </c>
      <c r="R126" s="606">
        <v>30160</v>
      </c>
      <c r="S126" s="606">
        <v>23.2</v>
      </c>
      <c r="T126" s="607">
        <v>1300</v>
      </c>
      <c r="U126" s="605"/>
      <c r="V126" s="606"/>
      <c r="W126" s="606"/>
      <c r="X126" s="607"/>
    </row>
    <row r="127" spans="2:24" ht="15" thickBot="1" x14ac:dyDescent="0.25">
      <c r="B127" s="602" t="s">
        <v>745</v>
      </c>
      <c r="C127" s="603" t="s">
        <v>746</v>
      </c>
      <c r="D127" s="604" t="s">
        <v>711</v>
      </c>
      <c r="E127" s="605">
        <v>2</v>
      </c>
      <c r="F127" s="606">
        <v>26786.66</v>
      </c>
      <c r="G127" s="606">
        <v>12.4</v>
      </c>
      <c r="H127" s="607">
        <v>2160.21</v>
      </c>
      <c r="I127" s="605"/>
      <c r="J127" s="606"/>
      <c r="K127" s="606"/>
      <c r="L127" s="607"/>
      <c r="M127" s="605">
        <v>1</v>
      </c>
      <c r="N127" s="606">
        <v>5906.66</v>
      </c>
      <c r="O127" s="606">
        <v>0.8</v>
      </c>
      <c r="P127" s="607">
        <v>7383.33</v>
      </c>
      <c r="Q127" s="605">
        <v>1</v>
      </c>
      <c r="R127" s="606">
        <v>20880</v>
      </c>
      <c r="S127" s="606">
        <v>11.6</v>
      </c>
      <c r="T127" s="607">
        <v>1800</v>
      </c>
      <c r="U127" s="605"/>
      <c r="V127" s="606"/>
      <c r="W127" s="606"/>
      <c r="X127" s="607"/>
    </row>
    <row r="128" spans="2:24" ht="15" thickBot="1" x14ac:dyDescent="0.25">
      <c r="B128" s="602" t="s">
        <v>34</v>
      </c>
      <c r="C128" s="603" t="s">
        <v>747</v>
      </c>
      <c r="D128" s="604" t="s">
        <v>731</v>
      </c>
      <c r="E128" s="605">
        <v>3</v>
      </c>
      <c r="F128" s="606">
        <v>20436.28</v>
      </c>
      <c r="G128" s="606">
        <v>16</v>
      </c>
      <c r="H128" s="607">
        <v>1277.27</v>
      </c>
      <c r="I128" s="605"/>
      <c r="J128" s="606"/>
      <c r="K128" s="606"/>
      <c r="L128" s="607"/>
      <c r="M128" s="605">
        <v>2</v>
      </c>
      <c r="N128" s="606">
        <v>13804.48</v>
      </c>
      <c r="O128" s="606">
        <v>10</v>
      </c>
      <c r="P128" s="607">
        <v>1380.45</v>
      </c>
      <c r="Q128" s="605"/>
      <c r="R128" s="606"/>
      <c r="S128" s="606"/>
      <c r="T128" s="607"/>
      <c r="U128" s="605">
        <v>1</v>
      </c>
      <c r="V128" s="606">
        <v>6631.8</v>
      </c>
      <c r="W128" s="606">
        <v>6</v>
      </c>
      <c r="X128" s="607">
        <v>1105.3</v>
      </c>
    </row>
    <row r="129" spans="2:24" ht="15" thickBot="1" x14ac:dyDescent="0.25">
      <c r="B129" s="602" t="s">
        <v>850</v>
      </c>
      <c r="C129" s="603" t="s">
        <v>851</v>
      </c>
      <c r="D129" s="604" t="s">
        <v>731</v>
      </c>
      <c r="E129" s="605">
        <v>1</v>
      </c>
      <c r="F129" s="606">
        <v>20095.919999999998</v>
      </c>
      <c r="G129" s="606">
        <v>12</v>
      </c>
      <c r="H129" s="607">
        <v>1674.66</v>
      </c>
      <c r="I129" s="605"/>
      <c r="J129" s="606"/>
      <c r="K129" s="606"/>
      <c r="L129" s="607"/>
      <c r="M129" s="605"/>
      <c r="N129" s="606"/>
      <c r="O129" s="606"/>
      <c r="P129" s="607"/>
      <c r="Q129" s="605"/>
      <c r="R129" s="606"/>
      <c r="S129" s="606"/>
      <c r="T129" s="607"/>
      <c r="U129" s="605">
        <v>1</v>
      </c>
      <c r="V129" s="606">
        <v>20095.919999999998</v>
      </c>
      <c r="W129" s="606">
        <v>12</v>
      </c>
      <c r="X129" s="607">
        <v>1674.66</v>
      </c>
    </row>
    <row r="130" spans="2:24" ht="15" thickBot="1" x14ac:dyDescent="0.25">
      <c r="B130" s="602" t="s">
        <v>372</v>
      </c>
      <c r="C130" s="603" t="s">
        <v>751</v>
      </c>
      <c r="D130" s="604" t="s">
        <v>731</v>
      </c>
      <c r="E130" s="605">
        <v>1</v>
      </c>
      <c r="F130" s="606">
        <v>18031.580000000002</v>
      </c>
      <c r="G130" s="606">
        <v>74</v>
      </c>
      <c r="H130" s="607">
        <v>243.67</v>
      </c>
      <c r="I130" s="605"/>
      <c r="J130" s="606"/>
      <c r="K130" s="606"/>
      <c r="L130" s="607"/>
      <c r="M130" s="605">
        <v>1</v>
      </c>
      <c r="N130" s="606">
        <v>18031.580000000002</v>
      </c>
      <c r="O130" s="606">
        <v>74</v>
      </c>
      <c r="P130" s="607">
        <v>243.67</v>
      </c>
      <c r="Q130" s="605"/>
      <c r="R130" s="606"/>
      <c r="S130" s="606"/>
      <c r="T130" s="607"/>
      <c r="U130" s="605"/>
      <c r="V130" s="606"/>
      <c r="W130" s="606"/>
      <c r="X130" s="607"/>
    </row>
    <row r="131" spans="2:24" ht="15" thickBot="1" x14ac:dyDescent="0.25">
      <c r="B131" s="602" t="s">
        <v>52</v>
      </c>
      <c r="C131" s="603" t="s">
        <v>752</v>
      </c>
      <c r="D131" s="604" t="s">
        <v>731</v>
      </c>
      <c r="E131" s="605">
        <v>4</v>
      </c>
      <c r="F131" s="606">
        <v>57086.009999999995</v>
      </c>
      <c r="G131" s="606">
        <v>179</v>
      </c>
      <c r="H131" s="607">
        <v>318.92</v>
      </c>
      <c r="I131" s="605">
        <v>2</v>
      </c>
      <c r="J131" s="606">
        <v>25685.16</v>
      </c>
      <c r="K131" s="606">
        <v>39</v>
      </c>
      <c r="L131" s="607">
        <v>658.59</v>
      </c>
      <c r="M131" s="605">
        <v>1</v>
      </c>
      <c r="N131" s="606">
        <v>6728.75</v>
      </c>
      <c r="O131" s="606">
        <v>25</v>
      </c>
      <c r="P131" s="607">
        <v>269.14999999999998</v>
      </c>
      <c r="Q131" s="605"/>
      <c r="R131" s="606"/>
      <c r="S131" s="606"/>
      <c r="T131" s="607"/>
      <c r="U131" s="605">
        <v>1</v>
      </c>
      <c r="V131" s="606">
        <v>24672.1</v>
      </c>
      <c r="W131" s="606">
        <v>115</v>
      </c>
      <c r="X131" s="607">
        <v>214.54</v>
      </c>
    </row>
    <row r="132" spans="2:24" ht="15" thickBot="1" x14ac:dyDescent="0.25">
      <c r="B132" s="602" t="s">
        <v>69</v>
      </c>
      <c r="C132" s="603" t="s">
        <v>68</v>
      </c>
      <c r="D132" s="604" t="s">
        <v>662</v>
      </c>
      <c r="E132" s="605">
        <v>4</v>
      </c>
      <c r="F132" s="606">
        <v>171749.38</v>
      </c>
      <c r="G132" s="606">
        <v>922</v>
      </c>
      <c r="H132" s="607">
        <v>186.28</v>
      </c>
      <c r="I132" s="605">
        <v>1</v>
      </c>
      <c r="J132" s="606">
        <v>42435</v>
      </c>
      <c r="K132" s="606">
        <v>207</v>
      </c>
      <c r="L132" s="607">
        <v>205</v>
      </c>
      <c r="M132" s="605">
        <v>1</v>
      </c>
      <c r="N132" s="606">
        <v>28069.86</v>
      </c>
      <c r="O132" s="606">
        <v>159</v>
      </c>
      <c r="P132" s="607">
        <v>176.54</v>
      </c>
      <c r="Q132" s="605"/>
      <c r="R132" s="606"/>
      <c r="S132" s="606"/>
      <c r="T132" s="607"/>
      <c r="U132" s="605">
        <v>2</v>
      </c>
      <c r="V132" s="606">
        <v>101244.52</v>
      </c>
      <c r="W132" s="606">
        <v>556</v>
      </c>
      <c r="X132" s="607">
        <v>182.09</v>
      </c>
    </row>
    <row r="133" spans="2:24" ht="15" thickBot="1" x14ac:dyDescent="0.25">
      <c r="B133" s="602" t="s">
        <v>755</v>
      </c>
      <c r="C133" s="603" t="s">
        <v>756</v>
      </c>
      <c r="D133" s="604" t="s">
        <v>605</v>
      </c>
      <c r="E133" s="605">
        <v>4</v>
      </c>
      <c r="F133" s="606">
        <v>52689.86</v>
      </c>
      <c r="G133" s="606">
        <v>9</v>
      </c>
      <c r="H133" s="607">
        <v>5854.43</v>
      </c>
      <c r="I133" s="605">
        <v>1</v>
      </c>
      <c r="J133" s="606">
        <v>11602.92</v>
      </c>
      <c r="K133" s="606">
        <v>2</v>
      </c>
      <c r="L133" s="607">
        <v>5801.46</v>
      </c>
      <c r="M133" s="605">
        <v>1</v>
      </c>
      <c r="N133" s="606">
        <v>4747.9799999999996</v>
      </c>
      <c r="O133" s="606">
        <v>1</v>
      </c>
      <c r="P133" s="607">
        <v>4747.9799999999996</v>
      </c>
      <c r="Q133" s="605"/>
      <c r="R133" s="606"/>
      <c r="S133" s="606"/>
      <c r="T133" s="607"/>
      <c r="U133" s="605">
        <v>2</v>
      </c>
      <c r="V133" s="606">
        <v>36338.959999999999</v>
      </c>
      <c r="W133" s="606">
        <v>6</v>
      </c>
      <c r="X133" s="607">
        <v>6056.49</v>
      </c>
    </row>
    <row r="134" spans="2:24" ht="15" thickBot="1" x14ac:dyDescent="0.25">
      <c r="B134" s="602" t="s">
        <v>67</v>
      </c>
      <c r="C134" s="603" t="s">
        <v>66</v>
      </c>
      <c r="D134" s="604" t="s">
        <v>662</v>
      </c>
      <c r="E134" s="605">
        <v>3</v>
      </c>
      <c r="F134" s="606">
        <v>36376.559999999998</v>
      </c>
      <c r="G134" s="606">
        <v>1022</v>
      </c>
      <c r="H134" s="607">
        <v>35.590000000000003</v>
      </c>
      <c r="I134" s="605">
        <v>1</v>
      </c>
      <c r="J134" s="606">
        <v>8383.11</v>
      </c>
      <c r="K134" s="606">
        <v>227</v>
      </c>
      <c r="L134" s="607">
        <v>36.93</v>
      </c>
      <c r="M134" s="605">
        <v>1</v>
      </c>
      <c r="N134" s="606">
        <v>11491.95</v>
      </c>
      <c r="O134" s="606">
        <v>345</v>
      </c>
      <c r="P134" s="607">
        <v>33.31</v>
      </c>
      <c r="Q134" s="605"/>
      <c r="R134" s="606"/>
      <c r="S134" s="606"/>
      <c r="T134" s="607"/>
      <c r="U134" s="605">
        <v>1</v>
      </c>
      <c r="V134" s="606">
        <v>16501.5</v>
      </c>
      <c r="W134" s="606">
        <v>450</v>
      </c>
      <c r="X134" s="607">
        <v>36.67</v>
      </c>
    </row>
    <row r="135" spans="2:24" ht="15" thickBot="1" x14ac:dyDescent="0.25">
      <c r="B135" s="602" t="s">
        <v>70</v>
      </c>
      <c r="C135" s="603" t="s">
        <v>759</v>
      </c>
      <c r="D135" s="604" t="s">
        <v>731</v>
      </c>
      <c r="E135" s="605">
        <v>6</v>
      </c>
      <c r="F135" s="606">
        <v>22409.06</v>
      </c>
      <c r="G135" s="606">
        <v>292</v>
      </c>
      <c r="H135" s="607">
        <v>76.739999999999995</v>
      </c>
      <c r="I135" s="605">
        <v>1</v>
      </c>
      <c r="J135" s="606">
        <v>1319.12</v>
      </c>
      <c r="K135" s="606">
        <v>8</v>
      </c>
      <c r="L135" s="607">
        <v>164.89</v>
      </c>
      <c r="M135" s="605">
        <v>2</v>
      </c>
      <c r="N135" s="606">
        <v>6314.4</v>
      </c>
      <c r="O135" s="606">
        <v>72</v>
      </c>
      <c r="P135" s="607">
        <v>87.7</v>
      </c>
      <c r="Q135" s="605">
        <v>1</v>
      </c>
      <c r="R135" s="606">
        <v>11667.25</v>
      </c>
      <c r="S135" s="606">
        <v>175</v>
      </c>
      <c r="T135" s="607">
        <v>66.67</v>
      </c>
      <c r="U135" s="605">
        <v>2</v>
      </c>
      <c r="V135" s="606">
        <v>3108.29</v>
      </c>
      <c r="W135" s="606">
        <v>37</v>
      </c>
      <c r="X135" s="607">
        <v>84.01</v>
      </c>
    </row>
    <row r="136" spans="2:24" ht="15" thickBot="1" x14ac:dyDescent="0.25">
      <c r="B136" s="602" t="s">
        <v>72</v>
      </c>
      <c r="C136" s="603" t="s">
        <v>71</v>
      </c>
      <c r="D136" s="604" t="s">
        <v>662</v>
      </c>
      <c r="E136" s="605">
        <v>2</v>
      </c>
      <c r="F136" s="606">
        <v>93424</v>
      </c>
      <c r="G136" s="606">
        <v>2650</v>
      </c>
      <c r="H136" s="607">
        <v>35.25</v>
      </c>
      <c r="I136" s="605"/>
      <c r="J136" s="606"/>
      <c r="K136" s="606"/>
      <c r="L136" s="607"/>
      <c r="M136" s="605">
        <v>2</v>
      </c>
      <c r="N136" s="606">
        <v>93424</v>
      </c>
      <c r="O136" s="606">
        <v>2650</v>
      </c>
      <c r="P136" s="607">
        <v>35.25</v>
      </c>
      <c r="Q136" s="605"/>
      <c r="R136" s="606"/>
      <c r="S136" s="606"/>
      <c r="T136" s="607"/>
      <c r="U136" s="605"/>
      <c r="V136" s="606"/>
      <c r="W136" s="606"/>
      <c r="X136" s="607"/>
    </row>
    <row r="137" spans="2:24" ht="15" thickBot="1" x14ac:dyDescent="0.25">
      <c r="B137" s="602" t="s">
        <v>76</v>
      </c>
      <c r="C137" s="603" t="s">
        <v>75</v>
      </c>
      <c r="D137" s="604" t="s">
        <v>662</v>
      </c>
      <c r="E137" s="605">
        <v>7</v>
      </c>
      <c r="F137" s="606">
        <v>1955852.0899999999</v>
      </c>
      <c r="G137" s="606">
        <v>52142</v>
      </c>
      <c r="H137" s="607">
        <v>37.51</v>
      </c>
      <c r="I137" s="605">
        <v>4</v>
      </c>
      <c r="J137" s="606">
        <v>1722708.32</v>
      </c>
      <c r="K137" s="606">
        <v>46209</v>
      </c>
      <c r="L137" s="607">
        <v>37.28</v>
      </c>
      <c r="M137" s="605">
        <v>2</v>
      </c>
      <c r="N137" s="606">
        <v>173511.33</v>
      </c>
      <c r="O137" s="606">
        <v>3607</v>
      </c>
      <c r="P137" s="607">
        <v>48.1</v>
      </c>
      <c r="Q137" s="605"/>
      <c r="R137" s="606"/>
      <c r="S137" s="606"/>
      <c r="T137" s="607"/>
      <c r="U137" s="605">
        <v>1</v>
      </c>
      <c r="V137" s="606">
        <v>59632.439999999995</v>
      </c>
      <c r="W137" s="606">
        <v>2326</v>
      </c>
      <c r="X137" s="607">
        <v>25.64</v>
      </c>
    </row>
    <row r="138" spans="2:24" ht="15" thickBot="1" x14ac:dyDescent="0.25">
      <c r="B138" s="602" t="s">
        <v>381</v>
      </c>
      <c r="C138" s="603" t="s">
        <v>382</v>
      </c>
      <c r="D138" s="604" t="s">
        <v>605</v>
      </c>
      <c r="E138" s="605">
        <v>2</v>
      </c>
      <c r="F138" s="606">
        <v>16746.7</v>
      </c>
      <c r="G138" s="606">
        <v>6</v>
      </c>
      <c r="H138" s="607">
        <v>2791.12</v>
      </c>
      <c r="I138" s="605">
        <v>1</v>
      </c>
      <c r="J138" s="606">
        <v>2005.95</v>
      </c>
      <c r="K138" s="606">
        <v>1</v>
      </c>
      <c r="L138" s="607">
        <v>2005.95</v>
      </c>
      <c r="M138" s="605">
        <v>1</v>
      </c>
      <c r="N138" s="606">
        <v>14740.75</v>
      </c>
      <c r="O138" s="606">
        <v>5</v>
      </c>
      <c r="P138" s="607">
        <v>2948.15</v>
      </c>
      <c r="Q138" s="605"/>
      <c r="R138" s="606"/>
      <c r="S138" s="606"/>
      <c r="T138" s="607"/>
      <c r="U138" s="605"/>
      <c r="V138" s="606"/>
      <c r="W138" s="606"/>
      <c r="X138" s="607"/>
    </row>
    <row r="139" spans="2:24" ht="15" thickBot="1" x14ac:dyDescent="0.25">
      <c r="B139" s="602" t="s">
        <v>383</v>
      </c>
      <c r="C139" s="603" t="s">
        <v>624</v>
      </c>
      <c r="D139" s="604" t="s">
        <v>605</v>
      </c>
      <c r="E139" s="605">
        <v>3</v>
      </c>
      <c r="F139" s="606">
        <v>819272.45</v>
      </c>
      <c r="G139" s="606">
        <v>514</v>
      </c>
      <c r="H139" s="607">
        <v>1593.92</v>
      </c>
      <c r="I139" s="605">
        <v>2</v>
      </c>
      <c r="J139" s="606">
        <v>796428.97</v>
      </c>
      <c r="K139" s="606">
        <v>503</v>
      </c>
      <c r="L139" s="607">
        <v>1583.36</v>
      </c>
      <c r="M139" s="605"/>
      <c r="N139" s="606"/>
      <c r="O139" s="606"/>
      <c r="P139" s="607"/>
      <c r="Q139" s="605"/>
      <c r="R139" s="606"/>
      <c r="S139" s="606"/>
      <c r="T139" s="607"/>
      <c r="U139" s="605">
        <v>1</v>
      </c>
      <c r="V139" s="606">
        <v>22843.48</v>
      </c>
      <c r="W139" s="606">
        <v>11</v>
      </c>
      <c r="X139" s="607">
        <v>2076.6799999999998</v>
      </c>
    </row>
    <row r="140" spans="2:24" ht="15" thickBot="1" x14ac:dyDescent="0.25">
      <c r="B140" s="602" t="s">
        <v>384</v>
      </c>
      <c r="C140" s="603" t="s">
        <v>760</v>
      </c>
      <c r="D140" s="604" t="s">
        <v>605</v>
      </c>
      <c r="E140" s="605">
        <v>1</v>
      </c>
      <c r="F140" s="606">
        <v>153717.9</v>
      </c>
      <c r="G140" s="606">
        <v>30</v>
      </c>
      <c r="H140" s="607">
        <v>5123.93</v>
      </c>
      <c r="I140" s="605"/>
      <c r="J140" s="606"/>
      <c r="K140" s="606"/>
      <c r="L140" s="607"/>
      <c r="M140" s="605"/>
      <c r="N140" s="606"/>
      <c r="O140" s="606"/>
      <c r="P140" s="607"/>
      <c r="Q140" s="605"/>
      <c r="R140" s="606"/>
      <c r="S140" s="606"/>
      <c r="T140" s="607"/>
      <c r="U140" s="605">
        <v>1</v>
      </c>
      <c r="V140" s="606">
        <v>153717.9</v>
      </c>
      <c r="W140" s="606">
        <v>30</v>
      </c>
      <c r="X140" s="607">
        <v>5123.93</v>
      </c>
    </row>
    <row r="141" spans="2:24" ht="15" thickBot="1" x14ac:dyDescent="0.25">
      <c r="B141" s="602" t="s">
        <v>761</v>
      </c>
      <c r="C141" s="603" t="s">
        <v>762</v>
      </c>
      <c r="D141" s="604" t="s">
        <v>605</v>
      </c>
      <c r="E141" s="605">
        <v>4</v>
      </c>
      <c r="F141" s="606">
        <v>1866591.04</v>
      </c>
      <c r="G141" s="606">
        <v>573</v>
      </c>
      <c r="H141" s="607">
        <v>3257.58</v>
      </c>
      <c r="I141" s="605">
        <v>2</v>
      </c>
      <c r="J141" s="606">
        <v>1674365.18</v>
      </c>
      <c r="K141" s="606">
        <v>521</v>
      </c>
      <c r="L141" s="607">
        <v>3213.75</v>
      </c>
      <c r="M141" s="605">
        <v>2</v>
      </c>
      <c r="N141" s="606">
        <v>192225.86</v>
      </c>
      <c r="O141" s="606">
        <v>52</v>
      </c>
      <c r="P141" s="607">
        <v>3696.65</v>
      </c>
      <c r="Q141" s="605"/>
      <c r="R141" s="606"/>
      <c r="S141" s="606"/>
      <c r="T141" s="607"/>
      <c r="U141" s="605"/>
      <c r="V141" s="606"/>
      <c r="W141" s="606"/>
      <c r="X141" s="607"/>
    </row>
    <row r="142" spans="2:24" ht="15" thickBot="1" x14ac:dyDescent="0.25">
      <c r="B142" s="602" t="s">
        <v>385</v>
      </c>
      <c r="C142" s="603" t="s">
        <v>386</v>
      </c>
      <c r="D142" s="604" t="s">
        <v>605</v>
      </c>
      <c r="E142" s="605">
        <v>6</v>
      </c>
      <c r="F142" s="606">
        <v>3355644.0599999996</v>
      </c>
      <c r="G142" s="606">
        <v>613</v>
      </c>
      <c r="H142" s="607">
        <v>5474.13</v>
      </c>
      <c r="I142" s="605">
        <v>3</v>
      </c>
      <c r="J142" s="606">
        <v>2880939.2399999998</v>
      </c>
      <c r="K142" s="606">
        <v>532</v>
      </c>
      <c r="L142" s="607">
        <v>5415.3</v>
      </c>
      <c r="M142" s="605">
        <v>2</v>
      </c>
      <c r="N142" s="606">
        <v>305026.32</v>
      </c>
      <c r="O142" s="606">
        <v>51</v>
      </c>
      <c r="P142" s="607">
        <v>5980.91</v>
      </c>
      <c r="Q142" s="605"/>
      <c r="R142" s="606"/>
      <c r="S142" s="606"/>
      <c r="T142" s="607"/>
      <c r="U142" s="605">
        <v>1</v>
      </c>
      <c r="V142" s="606">
        <v>169678.5</v>
      </c>
      <c r="W142" s="606">
        <v>30</v>
      </c>
      <c r="X142" s="607">
        <v>5655.95</v>
      </c>
    </row>
    <row r="143" spans="2:24" ht="15" thickBot="1" x14ac:dyDescent="0.25">
      <c r="B143" s="602" t="s">
        <v>78</v>
      </c>
      <c r="C143" s="603" t="s">
        <v>77</v>
      </c>
      <c r="D143" s="604" t="s">
        <v>763</v>
      </c>
      <c r="E143" s="605">
        <v>1</v>
      </c>
      <c r="F143" s="606">
        <v>197911.54</v>
      </c>
      <c r="G143" s="606">
        <v>53</v>
      </c>
      <c r="H143" s="607">
        <v>3734.18</v>
      </c>
      <c r="I143" s="605">
        <v>1</v>
      </c>
      <c r="J143" s="606">
        <v>197911.54</v>
      </c>
      <c r="K143" s="606">
        <v>53</v>
      </c>
      <c r="L143" s="607">
        <v>3734.18</v>
      </c>
      <c r="M143" s="605"/>
      <c r="N143" s="606"/>
      <c r="O143" s="606"/>
      <c r="P143" s="607"/>
      <c r="Q143" s="605"/>
      <c r="R143" s="606"/>
      <c r="S143" s="606"/>
      <c r="T143" s="607"/>
      <c r="U143" s="605"/>
      <c r="V143" s="606"/>
      <c r="W143" s="606"/>
      <c r="X143" s="607"/>
    </row>
    <row r="144" spans="2:24" ht="15" thickBot="1" x14ac:dyDescent="0.25">
      <c r="B144" s="602" t="s">
        <v>387</v>
      </c>
      <c r="C144" s="603" t="s">
        <v>388</v>
      </c>
      <c r="D144" s="604" t="s">
        <v>605</v>
      </c>
      <c r="E144" s="605">
        <v>4</v>
      </c>
      <c r="F144" s="606">
        <v>308509.95</v>
      </c>
      <c r="G144" s="606">
        <v>20</v>
      </c>
      <c r="H144" s="607">
        <v>15425.5</v>
      </c>
      <c r="I144" s="605">
        <v>2</v>
      </c>
      <c r="J144" s="606">
        <v>221119.19</v>
      </c>
      <c r="K144" s="606">
        <v>15</v>
      </c>
      <c r="L144" s="607">
        <v>14741.28</v>
      </c>
      <c r="M144" s="605">
        <v>2</v>
      </c>
      <c r="N144" s="606">
        <v>87390.76</v>
      </c>
      <c r="O144" s="606">
        <v>5</v>
      </c>
      <c r="P144" s="607">
        <v>17478.150000000001</v>
      </c>
      <c r="Q144" s="605"/>
      <c r="R144" s="606"/>
      <c r="S144" s="606"/>
      <c r="T144" s="607"/>
      <c r="U144" s="605"/>
      <c r="V144" s="606"/>
      <c r="W144" s="606"/>
      <c r="X144" s="607"/>
    </row>
    <row r="145" spans="2:24" ht="15" thickBot="1" x14ac:dyDescent="0.25">
      <c r="B145" s="602" t="s">
        <v>389</v>
      </c>
      <c r="C145" s="603" t="s">
        <v>812</v>
      </c>
      <c r="D145" s="604" t="s">
        <v>657</v>
      </c>
      <c r="E145" s="605">
        <v>2</v>
      </c>
      <c r="F145" s="606">
        <v>836165.8</v>
      </c>
      <c r="G145" s="606">
        <v>12510</v>
      </c>
      <c r="H145" s="607">
        <v>66.84</v>
      </c>
      <c r="I145" s="605"/>
      <c r="J145" s="606"/>
      <c r="K145" s="606"/>
      <c r="L145" s="607"/>
      <c r="M145" s="605">
        <v>1</v>
      </c>
      <c r="N145" s="606">
        <v>262165.8</v>
      </c>
      <c r="O145" s="606">
        <v>5510</v>
      </c>
      <c r="P145" s="607">
        <v>47.58</v>
      </c>
      <c r="Q145" s="605"/>
      <c r="R145" s="606"/>
      <c r="S145" s="606"/>
      <c r="T145" s="607"/>
      <c r="U145" s="605">
        <v>1</v>
      </c>
      <c r="V145" s="606">
        <v>574000</v>
      </c>
      <c r="W145" s="606">
        <v>7000</v>
      </c>
      <c r="X145" s="607">
        <v>82</v>
      </c>
    </row>
    <row r="146" spans="2:24" ht="15" thickBot="1" x14ac:dyDescent="0.25">
      <c r="B146" s="602" t="s">
        <v>390</v>
      </c>
      <c r="C146" s="603" t="s">
        <v>813</v>
      </c>
      <c r="D146" s="604" t="s">
        <v>662</v>
      </c>
      <c r="E146" s="605">
        <v>1</v>
      </c>
      <c r="F146" s="606">
        <v>44874</v>
      </c>
      <c r="G146" s="606">
        <v>1800</v>
      </c>
      <c r="H146" s="607">
        <v>24.93</v>
      </c>
      <c r="I146" s="605"/>
      <c r="J146" s="606"/>
      <c r="K146" s="606"/>
      <c r="L146" s="607"/>
      <c r="M146" s="605">
        <v>1</v>
      </c>
      <c r="N146" s="606">
        <v>44874</v>
      </c>
      <c r="O146" s="606">
        <v>1800</v>
      </c>
      <c r="P146" s="607">
        <v>24.93</v>
      </c>
      <c r="Q146" s="605"/>
      <c r="R146" s="606"/>
      <c r="S146" s="606"/>
      <c r="T146" s="607"/>
      <c r="U146" s="605"/>
      <c r="V146" s="606"/>
      <c r="W146" s="606"/>
      <c r="X146" s="607"/>
    </row>
    <row r="147" spans="2:24" ht="15" thickBot="1" x14ac:dyDescent="0.25">
      <c r="B147" s="602" t="s">
        <v>391</v>
      </c>
      <c r="C147" s="603" t="s">
        <v>814</v>
      </c>
      <c r="D147" s="604" t="s">
        <v>658</v>
      </c>
      <c r="E147" s="605">
        <v>2</v>
      </c>
      <c r="F147" s="606">
        <v>84097.85</v>
      </c>
      <c r="G147" s="606">
        <v>1945</v>
      </c>
      <c r="H147" s="607">
        <v>43.24</v>
      </c>
      <c r="I147" s="605">
        <v>1</v>
      </c>
      <c r="J147" s="606">
        <v>42059.6</v>
      </c>
      <c r="K147" s="606">
        <v>220</v>
      </c>
      <c r="L147" s="607">
        <v>191.18</v>
      </c>
      <c r="M147" s="605">
        <v>1</v>
      </c>
      <c r="N147" s="606">
        <v>42038.25</v>
      </c>
      <c r="O147" s="606">
        <v>1725</v>
      </c>
      <c r="P147" s="607">
        <v>24.37</v>
      </c>
      <c r="Q147" s="605"/>
      <c r="R147" s="606"/>
      <c r="S147" s="606"/>
      <c r="T147" s="607"/>
      <c r="U147" s="605"/>
      <c r="V147" s="606"/>
      <c r="W147" s="606"/>
      <c r="X147" s="607"/>
    </row>
    <row r="148" spans="2:24" ht="15" thickBot="1" x14ac:dyDescent="0.25">
      <c r="B148" s="602" t="s">
        <v>397</v>
      </c>
      <c r="C148" s="603" t="s">
        <v>822</v>
      </c>
      <c r="D148" s="604" t="s">
        <v>662</v>
      </c>
      <c r="E148" s="605">
        <v>2</v>
      </c>
      <c r="F148" s="606">
        <v>33113.24</v>
      </c>
      <c r="G148" s="606">
        <v>188</v>
      </c>
      <c r="H148" s="607">
        <v>176.13</v>
      </c>
      <c r="I148" s="605"/>
      <c r="J148" s="606"/>
      <c r="K148" s="606"/>
      <c r="L148" s="607"/>
      <c r="M148" s="605">
        <v>1</v>
      </c>
      <c r="N148" s="606">
        <v>11966.24</v>
      </c>
      <c r="O148" s="606">
        <v>88</v>
      </c>
      <c r="P148" s="607">
        <v>135.97999999999999</v>
      </c>
      <c r="Q148" s="605"/>
      <c r="R148" s="606"/>
      <c r="S148" s="606"/>
      <c r="T148" s="607"/>
      <c r="U148" s="605">
        <v>1</v>
      </c>
      <c r="V148" s="606">
        <v>21147</v>
      </c>
      <c r="W148" s="606">
        <v>100</v>
      </c>
      <c r="X148" s="607">
        <v>211.47</v>
      </c>
    </row>
    <row r="149" spans="2:24" ht="15" thickBot="1" x14ac:dyDescent="0.25">
      <c r="B149" s="602" t="s">
        <v>398</v>
      </c>
      <c r="C149" s="603" t="s">
        <v>823</v>
      </c>
      <c r="D149" s="604" t="s">
        <v>662</v>
      </c>
      <c r="E149" s="605">
        <v>4</v>
      </c>
      <c r="F149" s="606">
        <v>1043821.35</v>
      </c>
      <c r="G149" s="606">
        <v>4298</v>
      </c>
      <c r="H149" s="607">
        <v>242.86</v>
      </c>
      <c r="I149" s="605"/>
      <c r="J149" s="606"/>
      <c r="K149" s="606"/>
      <c r="L149" s="607"/>
      <c r="M149" s="605">
        <v>2</v>
      </c>
      <c r="N149" s="606">
        <v>752484.95</v>
      </c>
      <c r="O149" s="606">
        <v>3298</v>
      </c>
      <c r="P149" s="607">
        <v>228.16</v>
      </c>
      <c r="Q149" s="605"/>
      <c r="R149" s="606"/>
      <c r="S149" s="606"/>
      <c r="T149" s="607"/>
      <c r="U149" s="605">
        <v>2</v>
      </c>
      <c r="V149" s="606">
        <v>291336.40000000002</v>
      </c>
      <c r="W149" s="606">
        <v>1000</v>
      </c>
      <c r="X149" s="607">
        <v>291.33999999999997</v>
      </c>
    </row>
    <row r="150" spans="2:24" ht="15" thickBot="1" x14ac:dyDescent="0.25">
      <c r="B150" s="602" t="s">
        <v>400</v>
      </c>
      <c r="C150" s="603" t="s">
        <v>401</v>
      </c>
      <c r="D150" s="604" t="s">
        <v>658</v>
      </c>
      <c r="E150" s="605">
        <v>1</v>
      </c>
      <c r="F150" s="606">
        <v>143133.79999999999</v>
      </c>
      <c r="G150" s="606">
        <v>940</v>
      </c>
      <c r="H150" s="607">
        <v>152.27000000000001</v>
      </c>
      <c r="I150" s="605"/>
      <c r="J150" s="606"/>
      <c r="K150" s="606"/>
      <c r="L150" s="607"/>
      <c r="M150" s="605">
        <v>1</v>
      </c>
      <c r="N150" s="606">
        <v>143133.79999999999</v>
      </c>
      <c r="O150" s="606">
        <v>940</v>
      </c>
      <c r="P150" s="607">
        <v>152.27000000000001</v>
      </c>
      <c r="Q150" s="605"/>
      <c r="R150" s="606"/>
      <c r="S150" s="606"/>
      <c r="T150" s="607"/>
      <c r="U150" s="605"/>
      <c r="V150" s="606"/>
      <c r="W150" s="606"/>
      <c r="X150" s="607"/>
    </row>
    <row r="151" spans="2:24" ht="15" thickBot="1" x14ac:dyDescent="0.25">
      <c r="B151" s="602" t="s">
        <v>402</v>
      </c>
      <c r="C151" s="603" t="s">
        <v>403</v>
      </c>
      <c r="D151" s="604" t="s">
        <v>662</v>
      </c>
      <c r="E151" s="605">
        <v>1</v>
      </c>
      <c r="F151" s="606">
        <v>38158.199999999997</v>
      </c>
      <c r="G151" s="606">
        <v>68</v>
      </c>
      <c r="H151" s="607">
        <v>561.15</v>
      </c>
      <c r="I151" s="605"/>
      <c r="J151" s="606"/>
      <c r="K151" s="606"/>
      <c r="L151" s="607"/>
      <c r="M151" s="605">
        <v>1</v>
      </c>
      <c r="N151" s="606">
        <v>38158.199999999997</v>
      </c>
      <c r="O151" s="606">
        <v>68</v>
      </c>
      <c r="P151" s="607">
        <v>561.15</v>
      </c>
      <c r="Q151" s="605"/>
      <c r="R151" s="606"/>
      <c r="S151" s="606"/>
      <c r="T151" s="607"/>
      <c r="U151" s="605"/>
      <c r="V151" s="606"/>
      <c r="W151" s="606"/>
      <c r="X151" s="607"/>
    </row>
    <row r="152" spans="2:24" ht="15" thickBot="1" x14ac:dyDescent="0.25">
      <c r="B152" s="602" t="s">
        <v>406</v>
      </c>
      <c r="C152" s="603" t="s">
        <v>407</v>
      </c>
      <c r="D152" s="604" t="s">
        <v>658</v>
      </c>
      <c r="E152" s="605">
        <v>2</v>
      </c>
      <c r="F152" s="606">
        <v>1004226.6</v>
      </c>
      <c r="G152" s="606">
        <v>5920</v>
      </c>
      <c r="H152" s="607">
        <v>169.63</v>
      </c>
      <c r="I152" s="605">
        <v>1</v>
      </c>
      <c r="J152" s="606">
        <v>58482.6</v>
      </c>
      <c r="K152" s="606">
        <v>220</v>
      </c>
      <c r="L152" s="607">
        <v>265.83</v>
      </c>
      <c r="M152" s="605"/>
      <c r="N152" s="606"/>
      <c r="O152" s="606"/>
      <c r="P152" s="607"/>
      <c r="Q152" s="605"/>
      <c r="R152" s="606"/>
      <c r="S152" s="606"/>
      <c r="T152" s="607"/>
      <c r="U152" s="605">
        <v>1</v>
      </c>
      <c r="V152" s="606">
        <v>945744</v>
      </c>
      <c r="W152" s="606">
        <v>5700</v>
      </c>
      <c r="X152" s="607">
        <v>165.92</v>
      </c>
    </row>
    <row r="153" spans="2:24" ht="15" thickBot="1" x14ac:dyDescent="0.25">
      <c r="B153" s="602" t="s">
        <v>408</v>
      </c>
      <c r="C153" s="603" t="s">
        <v>409</v>
      </c>
      <c r="D153" s="604" t="s">
        <v>653</v>
      </c>
      <c r="E153" s="605">
        <v>1</v>
      </c>
      <c r="F153" s="606">
        <v>7651.15</v>
      </c>
      <c r="G153" s="606">
        <v>65</v>
      </c>
      <c r="H153" s="607">
        <v>117.71</v>
      </c>
      <c r="I153" s="605"/>
      <c r="J153" s="606"/>
      <c r="K153" s="606"/>
      <c r="L153" s="607"/>
      <c r="M153" s="605">
        <v>1</v>
      </c>
      <c r="N153" s="606">
        <v>7651.15</v>
      </c>
      <c r="O153" s="606">
        <v>65</v>
      </c>
      <c r="P153" s="607">
        <v>117.71</v>
      </c>
      <c r="Q153" s="605"/>
      <c r="R153" s="606"/>
      <c r="S153" s="606"/>
      <c r="T153" s="607"/>
      <c r="U153" s="605"/>
      <c r="V153" s="606"/>
      <c r="W153" s="606"/>
      <c r="X153" s="607"/>
    </row>
    <row r="154" spans="2:24" ht="15" thickBot="1" x14ac:dyDescent="0.25">
      <c r="B154" s="602" t="s">
        <v>412</v>
      </c>
      <c r="C154" s="603" t="s">
        <v>413</v>
      </c>
      <c r="D154" s="604" t="s">
        <v>658</v>
      </c>
      <c r="E154" s="605">
        <v>1</v>
      </c>
      <c r="F154" s="606">
        <v>7406.89</v>
      </c>
      <c r="G154" s="606">
        <v>29</v>
      </c>
      <c r="H154" s="607">
        <v>255.41</v>
      </c>
      <c r="I154" s="605"/>
      <c r="J154" s="606"/>
      <c r="K154" s="606"/>
      <c r="L154" s="607"/>
      <c r="M154" s="605">
        <v>1</v>
      </c>
      <c r="N154" s="606">
        <v>7406.89</v>
      </c>
      <c r="O154" s="606">
        <v>29</v>
      </c>
      <c r="P154" s="607">
        <v>255.41</v>
      </c>
      <c r="Q154" s="605"/>
      <c r="R154" s="606"/>
      <c r="S154" s="606"/>
      <c r="T154" s="607"/>
      <c r="U154" s="605"/>
      <c r="V154" s="606"/>
      <c r="W154" s="606"/>
      <c r="X154" s="607"/>
    </row>
    <row r="155" spans="2:24" x14ac:dyDescent="0.2">
      <c r="B155" s="608" t="s">
        <v>29</v>
      </c>
      <c r="C155" s="609" t="s">
        <v>829</v>
      </c>
      <c r="D155" s="610" t="s">
        <v>662</v>
      </c>
      <c r="E155" s="611">
        <v>6</v>
      </c>
      <c r="F155" s="612">
        <v>103395.88</v>
      </c>
      <c r="G155" s="612">
        <v>5984</v>
      </c>
      <c r="H155" s="613">
        <v>17.28</v>
      </c>
      <c r="I155" s="611">
        <v>3</v>
      </c>
      <c r="J155" s="612">
        <v>15082.88</v>
      </c>
      <c r="K155" s="612">
        <v>184</v>
      </c>
      <c r="L155" s="613">
        <v>81.97</v>
      </c>
      <c r="M155" s="611">
        <v>2</v>
      </c>
      <c r="N155" s="612">
        <v>55562</v>
      </c>
      <c r="O155" s="612">
        <v>3100</v>
      </c>
      <c r="P155" s="613">
        <v>17.920000000000002</v>
      </c>
      <c r="Q155" s="611"/>
      <c r="R155" s="612"/>
      <c r="S155" s="612"/>
      <c r="T155" s="613"/>
      <c r="U155" s="611">
        <v>1</v>
      </c>
      <c r="V155" s="612">
        <v>32751</v>
      </c>
      <c r="W155" s="612">
        <v>2700</v>
      </c>
      <c r="X155" s="613">
        <v>12.13</v>
      </c>
    </row>
  </sheetData>
  <mergeCells count="5">
    <mergeCell ref="E1:H3"/>
    <mergeCell ref="I1:L3"/>
    <mergeCell ref="M1:P3"/>
    <mergeCell ref="Q1:T3"/>
    <mergeCell ref="U1:X3"/>
  </mergeCells>
  <pageMargins left="0.7" right="0.7" top="0.75" bottom="0.75" header="0.3" footer="0.3"/>
  <pageSetup orientation="portrait" r:id="rId1"/>
  <headerFooter>
    <oddFooter>&amp;L&amp;1#&amp;"Calibri"&amp;11&amp;K000000Classification: 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68633-43B7-4ADE-B40D-BB011CCC34EA}">
  <dimension ref="B1:X241"/>
  <sheetViews>
    <sheetView workbookViewId="0">
      <pane ySplit="1" topLeftCell="A2" activePane="bottomLeft" state="frozen"/>
      <selection pane="bottomLeft" activeCell="C20" sqref="C20"/>
    </sheetView>
  </sheetViews>
  <sheetFormatPr defaultColWidth="8.28515625" defaultRowHeight="14.25" x14ac:dyDescent="0.2"/>
  <cols>
    <col min="1" max="1" width="2.42578125" style="467" customWidth="1"/>
    <col min="2" max="2" width="8.28515625" style="467"/>
    <col min="3" max="3" width="45.5703125" style="467" customWidth="1"/>
    <col min="4" max="4" width="18.5703125" style="467" customWidth="1"/>
    <col min="5" max="5" width="10.5703125" style="471" customWidth="1"/>
    <col min="6" max="6" width="17.42578125" style="467" customWidth="1"/>
    <col min="7" max="7" width="13.28515625" style="467" customWidth="1"/>
    <col min="8" max="8" width="13.28515625" style="472" customWidth="1"/>
    <col min="9" max="9" width="10.5703125" style="471" customWidth="1"/>
    <col min="10" max="11" width="13.28515625" style="467" customWidth="1"/>
    <col min="12" max="12" width="13.28515625" style="472" customWidth="1"/>
    <col min="13" max="13" width="10.5703125" style="471" customWidth="1"/>
    <col min="14" max="15" width="13.28515625" style="467" customWidth="1"/>
    <col min="16" max="16" width="13.28515625" style="472" customWidth="1"/>
    <col min="17" max="17" width="10.5703125" style="471" customWidth="1"/>
    <col min="18" max="19" width="13.28515625" style="467" customWidth="1"/>
    <col min="20" max="20" width="13.28515625" style="472" customWidth="1"/>
    <col min="21" max="21" width="10.5703125" style="471" customWidth="1"/>
    <col min="22" max="23" width="13.28515625" style="467" customWidth="1"/>
    <col min="24" max="24" width="13.28515625" style="472" customWidth="1"/>
    <col min="25" max="256" width="8.28515625" style="467"/>
    <col min="257" max="257" width="2.42578125" style="467" customWidth="1"/>
    <col min="258" max="258" width="8.28515625" style="467"/>
    <col min="259" max="259" width="45.5703125" style="467" customWidth="1"/>
    <col min="260" max="260" width="18.5703125" style="467" customWidth="1"/>
    <col min="261" max="261" width="10.5703125" style="467" customWidth="1"/>
    <col min="262" max="262" width="17.42578125" style="467" customWidth="1"/>
    <col min="263" max="264" width="13.28515625" style="467" customWidth="1"/>
    <col min="265" max="265" width="10.5703125" style="467" customWidth="1"/>
    <col min="266" max="268" width="13.28515625" style="467" customWidth="1"/>
    <col min="269" max="269" width="10.5703125" style="467" customWidth="1"/>
    <col min="270" max="272" width="13.28515625" style="467" customWidth="1"/>
    <col min="273" max="273" width="10.5703125" style="467" customWidth="1"/>
    <col min="274" max="276" width="13.28515625" style="467" customWidth="1"/>
    <col min="277" max="277" width="10.5703125" style="467" customWidth="1"/>
    <col min="278" max="280" width="13.28515625" style="467" customWidth="1"/>
    <col min="281" max="512" width="8.28515625" style="467"/>
    <col min="513" max="513" width="2.42578125" style="467" customWidth="1"/>
    <col min="514" max="514" width="8.28515625" style="467"/>
    <col min="515" max="515" width="45.5703125" style="467" customWidth="1"/>
    <col min="516" max="516" width="18.5703125" style="467" customWidth="1"/>
    <col min="517" max="517" width="10.5703125" style="467" customWidth="1"/>
    <col min="518" max="518" width="17.42578125" style="467" customWidth="1"/>
    <col min="519" max="520" width="13.28515625" style="467" customWidth="1"/>
    <col min="521" max="521" width="10.5703125" style="467" customWidth="1"/>
    <col min="522" max="524" width="13.28515625" style="467" customWidth="1"/>
    <col min="525" max="525" width="10.5703125" style="467" customWidth="1"/>
    <col min="526" max="528" width="13.28515625" style="467" customWidth="1"/>
    <col min="529" max="529" width="10.5703125" style="467" customWidth="1"/>
    <col min="530" max="532" width="13.28515625" style="467" customWidth="1"/>
    <col min="533" max="533" width="10.5703125" style="467" customWidth="1"/>
    <col min="534" max="536" width="13.28515625" style="467" customWidth="1"/>
    <col min="537" max="768" width="8.28515625" style="467"/>
    <col min="769" max="769" width="2.42578125" style="467" customWidth="1"/>
    <col min="770" max="770" width="8.28515625" style="467"/>
    <col min="771" max="771" width="45.5703125" style="467" customWidth="1"/>
    <col min="772" max="772" width="18.5703125" style="467" customWidth="1"/>
    <col min="773" max="773" width="10.5703125" style="467" customWidth="1"/>
    <col min="774" max="774" width="17.42578125" style="467" customWidth="1"/>
    <col min="775" max="776" width="13.28515625" style="467" customWidth="1"/>
    <col min="777" max="777" width="10.5703125" style="467" customWidth="1"/>
    <col min="778" max="780" width="13.28515625" style="467" customWidth="1"/>
    <col min="781" max="781" width="10.5703125" style="467" customWidth="1"/>
    <col min="782" max="784" width="13.28515625" style="467" customWidth="1"/>
    <col min="785" max="785" width="10.5703125" style="467" customWidth="1"/>
    <col min="786" max="788" width="13.28515625" style="467" customWidth="1"/>
    <col min="789" max="789" width="10.5703125" style="467" customWidth="1"/>
    <col min="790" max="792" width="13.28515625" style="467" customWidth="1"/>
    <col min="793" max="1024" width="8.28515625" style="467"/>
    <col min="1025" max="1025" width="2.42578125" style="467" customWidth="1"/>
    <col min="1026" max="1026" width="8.28515625" style="467"/>
    <col min="1027" max="1027" width="45.5703125" style="467" customWidth="1"/>
    <col min="1028" max="1028" width="18.5703125" style="467" customWidth="1"/>
    <col min="1029" max="1029" width="10.5703125" style="467" customWidth="1"/>
    <col min="1030" max="1030" width="17.42578125" style="467" customWidth="1"/>
    <col min="1031" max="1032" width="13.28515625" style="467" customWidth="1"/>
    <col min="1033" max="1033" width="10.5703125" style="467" customWidth="1"/>
    <col min="1034" max="1036" width="13.28515625" style="467" customWidth="1"/>
    <col min="1037" max="1037" width="10.5703125" style="467" customWidth="1"/>
    <col min="1038" max="1040" width="13.28515625" style="467" customWidth="1"/>
    <col min="1041" max="1041" width="10.5703125" style="467" customWidth="1"/>
    <col min="1042" max="1044" width="13.28515625" style="467" customWidth="1"/>
    <col min="1045" max="1045" width="10.5703125" style="467" customWidth="1"/>
    <col min="1046" max="1048" width="13.28515625" style="467" customWidth="1"/>
    <col min="1049" max="1280" width="8.28515625" style="467"/>
    <col min="1281" max="1281" width="2.42578125" style="467" customWidth="1"/>
    <col min="1282" max="1282" width="8.28515625" style="467"/>
    <col min="1283" max="1283" width="45.5703125" style="467" customWidth="1"/>
    <col min="1284" max="1284" width="18.5703125" style="467" customWidth="1"/>
    <col min="1285" max="1285" width="10.5703125" style="467" customWidth="1"/>
    <col min="1286" max="1286" width="17.42578125" style="467" customWidth="1"/>
    <col min="1287" max="1288" width="13.28515625" style="467" customWidth="1"/>
    <col min="1289" max="1289" width="10.5703125" style="467" customWidth="1"/>
    <col min="1290" max="1292" width="13.28515625" style="467" customWidth="1"/>
    <col min="1293" max="1293" width="10.5703125" style="467" customWidth="1"/>
    <col min="1294" max="1296" width="13.28515625" style="467" customWidth="1"/>
    <col min="1297" max="1297" width="10.5703125" style="467" customWidth="1"/>
    <col min="1298" max="1300" width="13.28515625" style="467" customWidth="1"/>
    <col min="1301" max="1301" width="10.5703125" style="467" customWidth="1"/>
    <col min="1302" max="1304" width="13.28515625" style="467" customWidth="1"/>
    <col min="1305" max="1536" width="8.28515625" style="467"/>
    <col min="1537" max="1537" width="2.42578125" style="467" customWidth="1"/>
    <col min="1538" max="1538" width="8.28515625" style="467"/>
    <col min="1539" max="1539" width="45.5703125" style="467" customWidth="1"/>
    <col min="1540" max="1540" width="18.5703125" style="467" customWidth="1"/>
    <col min="1541" max="1541" width="10.5703125" style="467" customWidth="1"/>
    <col min="1542" max="1542" width="17.42578125" style="467" customWidth="1"/>
    <col min="1543" max="1544" width="13.28515625" style="467" customWidth="1"/>
    <col min="1545" max="1545" width="10.5703125" style="467" customWidth="1"/>
    <col min="1546" max="1548" width="13.28515625" style="467" customWidth="1"/>
    <col min="1549" max="1549" width="10.5703125" style="467" customWidth="1"/>
    <col min="1550" max="1552" width="13.28515625" style="467" customWidth="1"/>
    <col min="1553" max="1553" width="10.5703125" style="467" customWidth="1"/>
    <col min="1554" max="1556" width="13.28515625" style="467" customWidth="1"/>
    <col min="1557" max="1557" width="10.5703125" style="467" customWidth="1"/>
    <col min="1558" max="1560" width="13.28515625" style="467" customWidth="1"/>
    <col min="1561" max="1792" width="8.28515625" style="467"/>
    <col min="1793" max="1793" width="2.42578125" style="467" customWidth="1"/>
    <col min="1794" max="1794" width="8.28515625" style="467"/>
    <col min="1795" max="1795" width="45.5703125" style="467" customWidth="1"/>
    <col min="1796" max="1796" width="18.5703125" style="467" customWidth="1"/>
    <col min="1797" max="1797" width="10.5703125" style="467" customWidth="1"/>
    <col min="1798" max="1798" width="17.42578125" style="467" customWidth="1"/>
    <col min="1799" max="1800" width="13.28515625" style="467" customWidth="1"/>
    <col min="1801" max="1801" width="10.5703125" style="467" customWidth="1"/>
    <col min="1802" max="1804" width="13.28515625" style="467" customWidth="1"/>
    <col min="1805" max="1805" width="10.5703125" style="467" customWidth="1"/>
    <col min="1806" max="1808" width="13.28515625" style="467" customWidth="1"/>
    <col min="1809" max="1809" width="10.5703125" style="467" customWidth="1"/>
    <col min="1810" max="1812" width="13.28515625" style="467" customWidth="1"/>
    <col min="1813" max="1813" width="10.5703125" style="467" customWidth="1"/>
    <col min="1814" max="1816" width="13.28515625" style="467" customWidth="1"/>
    <col min="1817" max="2048" width="8.28515625" style="467"/>
    <col min="2049" max="2049" width="2.42578125" style="467" customWidth="1"/>
    <col min="2050" max="2050" width="8.28515625" style="467"/>
    <col min="2051" max="2051" width="45.5703125" style="467" customWidth="1"/>
    <col min="2052" max="2052" width="18.5703125" style="467" customWidth="1"/>
    <col min="2053" max="2053" width="10.5703125" style="467" customWidth="1"/>
    <col min="2054" max="2054" width="17.42578125" style="467" customWidth="1"/>
    <col min="2055" max="2056" width="13.28515625" style="467" customWidth="1"/>
    <col min="2057" max="2057" width="10.5703125" style="467" customWidth="1"/>
    <col min="2058" max="2060" width="13.28515625" style="467" customWidth="1"/>
    <col min="2061" max="2061" width="10.5703125" style="467" customWidth="1"/>
    <col min="2062" max="2064" width="13.28515625" style="467" customWidth="1"/>
    <col min="2065" max="2065" width="10.5703125" style="467" customWidth="1"/>
    <col min="2066" max="2068" width="13.28515625" style="467" customWidth="1"/>
    <col min="2069" max="2069" width="10.5703125" style="467" customWidth="1"/>
    <col min="2070" max="2072" width="13.28515625" style="467" customWidth="1"/>
    <col min="2073" max="2304" width="8.28515625" style="467"/>
    <col min="2305" max="2305" width="2.42578125" style="467" customWidth="1"/>
    <col min="2306" max="2306" width="8.28515625" style="467"/>
    <col min="2307" max="2307" width="45.5703125" style="467" customWidth="1"/>
    <col min="2308" max="2308" width="18.5703125" style="467" customWidth="1"/>
    <col min="2309" max="2309" width="10.5703125" style="467" customWidth="1"/>
    <col min="2310" max="2310" width="17.42578125" style="467" customWidth="1"/>
    <col min="2311" max="2312" width="13.28515625" style="467" customWidth="1"/>
    <col min="2313" max="2313" width="10.5703125" style="467" customWidth="1"/>
    <col min="2314" max="2316" width="13.28515625" style="467" customWidth="1"/>
    <col min="2317" max="2317" width="10.5703125" style="467" customWidth="1"/>
    <col min="2318" max="2320" width="13.28515625" style="467" customWidth="1"/>
    <col min="2321" max="2321" width="10.5703125" style="467" customWidth="1"/>
    <col min="2322" max="2324" width="13.28515625" style="467" customWidth="1"/>
    <col min="2325" max="2325" width="10.5703125" style="467" customWidth="1"/>
    <col min="2326" max="2328" width="13.28515625" style="467" customWidth="1"/>
    <col min="2329" max="2560" width="8.28515625" style="467"/>
    <col min="2561" max="2561" width="2.42578125" style="467" customWidth="1"/>
    <col min="2562" max="2562" width="8.28515625" style="467"/>
    <col min="2563" max="2563" width="45.5703125" style="467" customWidth="1"/>
    <col min="2564" max="2564" width="18.5703125" style="467" customWidth="1"/>
    <col min="2565" max="2565" width="10.5703125" style="467" customWidth="1"/>
    <col min="2566" max="2566" width="17.42578125" style="467" customWidth="1"/>
    <col min="2567" max="2568" width="13.28515625" style="467" customWidth="1"/>
    <col min="2569" max="2569" width="10.5703125" style="467" customWidth="1"/>
    <col min="2570" max="2572" width="13.28515625" style="467" customWidth="1"/>
    <col min="2573" max="2573" width="10.5703125" style="467" customWidth="1"/>
    <col min="2574" max="2576" width="13.28515625" style="467" customWidth="1"/>
    <col min="2577" max="2577" width="10.5703125" style="467" customWidth="1"/>
    <col min="2578" max="2580" width="13.28515625" style="467" customWidth="1"/>
    <col min="2581" max="2581" width="10.5703125" style="467" customWidth="1"/>
    <col min="2582" max="2584" width="13.28515625" style="467" customWidth="1"/>
    <col min="2585" max="2816" width="8.28515625" style="467"/>
    <col min="2817" max="2817" width="2.42578125" style="467" customWidth="1"/>
    <col min="2818" max="2818" width="8.28515625" style="467"/>
    <col min="2819" max="2819" width="45.5703125" style="467" customWidth="1"/>
    <col min="2820" max="2820" width="18.5703125" style="467" customWidth="1"/>
    <col min="2821" max="2821" width="10.5703125" style="467" customWidth="1"/>
    <col min="2822" max="2822" width="17.42578125" style="467" customWidth="1"/>
    <col min="2823" max="2824" width="13.28515625" style="467" customWidth="1"/>
    <col min="2825" max="2825" width="10.5703125" style="467" customWidth="1"/>
    <col min="2826" max="2828" width="13.28515625" style="467" customWidth="1"/>
    <col min="2829" max="2829" width="10.5703125" style="467" customWidth="1"/>
    <col min="2830" max="2832" width="13.28515625" style="467" customWidth="1"/>
    <col min="2833" max="2833" width="10.5703125" style="467" customWidth="1"/>
    <col min="2834" max="2836" width="13.28515625" style="467" customWidth="1"/>
    <col min="2837" max="2837" width="10.5703125" style="467" customWidth="1"/>
    <col min="2838" max="2840" width="13.28515625" style="467" customWidth="1"/>
    <col min="2841" max="3072" width="8.28515625" style="467"/>
    <col min="3073" max="3073" width="2.42578125" style="467" customWidth="1"/>
    <col min="3074" max="3074" width="8.28515625" style="467"/>
    <col min="3075" max="3075" width="45.5703125" style="467" customWidth="1"/>
    <col min="3076" max="3076" width="18.5703125" style="467" customWidth="1"/>
    <col min="3077" max="3077" width="10.5703125" style="467" customWidth="1"/>
    <col min="3078" max="3078" width="17.42578125" style="467" customWidth="1"/>
    <col min="3079" max="3080" width="13.28515625" style="467" customWidth="1"/>
    <col min="3081" max="3081" width="10.5703125" style="467" customWidth="1"/>
    <col min="3082" max="3084" width="13.28515625" style="467" customWidth="1"/>
    <col min="3085" max="3085" width="10.5703125" style="467" customWidth="1"/>
    <col min="3086" max="3088" width="13.28515625" style="467" customWidth="1"/>
    <col min="3089" max="3089" width="10.5703125" style="467" customWidth="1"/>
    <col min="3090" max="3092" width="13.28515625" style="467" customWidth="1"/>
    <col min="3093" max="3093" width="10.5703125" style="467" customWidth="1"/>
    <col min="3094" max="3096" width="13.28515625" style="467" customWidth="1"/>
    <col min="3097" max="3328" width="8.28515625" style="467"/>
    <col min="3329" max="3329" width="2.42578125" style="467" customWidth="1"/>
    <col min="3330" max="3330" width="8.28515625" style="467"/>
    <col min="3331" max="3331" width="45.5703125" style="467" customWidth="1"/>
    <col min="3332" max="3332" width="18.5703125" style="467" customWidth="1"/>
    <col min="3333" max="3333" width="10.5703125" style="467" customWidth="1"/>
    <col min="3334" max="3334" width="17.42578125" style="467" customWidth="1"/>
    <col min="3335" max="3336" width="13.28515625" style="467" customWidth="1"/>
    <col min="3337" max="3337" width="10.5703125" style="467" customWidth="1"/>
    <col min="3338" max="3340" width="13.28515625" style="467" customWidth="1"/>
    <col min="3341" max="3341" width="10.5703125" style="467" customWidth="1"/>
    <col min="3342" max="3344" width="13.28515625" style="467" customWidth="1"/>
    <col min="3345" max="3345" width="10.5703125" style="467" customWidth="1"/>
    <col min="3346" max="3348" width="13.28515625" style="467" customWidth="1"/>
    <col min="3349" max="3349" width="10.5703125" style="467" customWidth="1"/>
    <col min="3350" max="3352" width="13.28515625" style="467" customWidth="1"/>
    <col min="3353" max="3584" width="8.28515625" style="467"/>
    <col min="3585" max="3585" width="2.42578125" style="467" customWidth="1"/>
    <col min="3586" max="3586" width="8.28515625" style="467"/>
    <col min="3587" max="3587" width="45.5703125" style="467" customWidth="1"/>
    <col min="3588" max="3588" width="18.5703125" style="467" customWidth="1"/>
    <col min="3589" max="3589" width="10.5703125" style="467" customWidth="1"/>
    <col min="3590" max="3590" width="17.42578125" style="467" customWidth="1"/>
    <col min="3591" max="3592" width="13.28515625" style="467" customWidth="1"/>
    <col min="3593" max="3593" width="10.5703125" style="467" customWidth="1"/>
    <col min="3594" max="3596" width="13.28515625" style="467" customWidth="1"/>
    <col min="3597" max="3597" width="10.5703125" style="467" customWidth="1"/>
    <col min="3598" max="3600" width="13.28515625" style="467" customWidth="1"/>
    <col min="3601" max="3601" width="10.5703125" style="467" customWidth="1"/>
    <col min="3602" max="3604" width="13.28515625" style="467" customWidth="1"/>
    <col min="3605" max="3605" width="10.5703125" style="467" customWidth="1"/>
    <col min="3606" max="3608" width="13.28515625" style="467" customWidth="1"/>
    <col min="3609" max="3840" width="8.28515625" style="467"/>
    <col min="3841" max="3841" width="2.42578125" style="467" customWidth="1"/>
    <col min="3842" max="3842" width="8.28515625" style="467"/>
    <col min="3843" max="3843" width="45.5703125" style="467" customWidth="1"/>
    <col min="3844" max="3844" width="18.5703125" style="467" customWidth="1"/>
    <col min="3845" max="3845" width="10.5703125" style="467" customWidth="1"/>
    <col min="3846" max="3846" width="17.42578125" style="467" customWidth="1"/>
    <col min="3847" max="3848" width="13.28515625" style="467" customWidth="1"/>
    <col min="3849" max="3849" width="10.5703125" style="467" customWidth="1"/>
    <col min="3850" max="3852" width="13.28515625" style="467" customWidth="1"/>
    <col min="3853" max="3853" width="10.5703125" style="467" customWidth="1"/>
    <col min="3854" max="3856" width="13.28515625" style="467" customWidth="1"/>
    <col min="3857" max="3857" width="10.5703125" style="467" customWidth="1"/>
    <col min="3858" max="3860" width="13.28515625" style="467" customWidth="1"/>
    <col min="3861" max="3861" width="10.5703125" style="467" customWidth="1"/>
    <col min="3862" max="3864" width="13.28515625" style="467" customWidth="1"/>
    <col min="3865" max="4096" width="8.28515625" style="467"/>
    <col min="4097" max="4097" width="2.42578125" style="467" customWidth="1"/>
    <col min="4098" max="4098" width="8.28515625" style="467"/>
    <col min="4099" max="4099" width="45.5703125" style="467" customWidth="1"/>
    <col min="4100" max="4100" width="18.5703125" style="467" customWidth="1"/>
    <col min="4101" max="4101" width="10.5703125" style="467" customWidth="1"/>
    <col min="4102" max="4102" width="17.42578125" style="467" customWidth="1"/>
    <col min="4103" max="4104" width="13.28515625" style="467" customWidth="1"/>
    <col min="4105" max="4105" width="10.5703125" style="467" customWidth="1"/>
    <col min="4106" max="4108" width="13.28515625" style="467" customWidth="1"/>
    <col min="4109" max="4109" width="10.5703125" style="467" customWidth="1"/>
    <col min="4110" max="4112" width="13.28515625" style="467" customWidth="1"/>
    <col min="4113" max="4113" width="10.5703125" style="467" customWidth="1"/>
    <col min="4114" max="4116" width="13.28515625" style="467" customWidth="1"/>
    <col min="4117" max="4117" width="10.5703125" style="467" customWidth="1"/>
    <col min="4118" max="4120" width="13.28515625" style="467" customWidth="1"/>
    <col min="4121" max="4352" width="8.28515625" style="467"/>
    <col min="4353" max="4353" width="2.42578125" style="467" customWidth="1"/>
    <col min="4354" max="4354" width="8.28515625" style="467"/>
    <col min="4355" max="4355" width="45.5703125" style="467" customWidth="1"/>
    <col min="4356" max="4356" width="18.5703125" style="467" customWidth="1"/>
    <col min="4357" max="4357" width="10.5703125" style="467" customWidth="1"/>
    <col min="4358" max="4358" width="17.42578125" style="467" customWidth="1"/>
    <col min="4359" max="4360" width="13.28515625" style="467" customWidth="1"/>
    <col min="4361" max="4361" width="10.5703125" style="467" customWidth="1"/>
    <col min="4362" max="4364" width="13.28515625" style="467" customWidth="1"/>
    <col min="4365" max="4365" width="10.5703125" style="467" customWidth="1"/>
    <col min="4366" max="4368" width="13.28515625" style="467" customWidth="1"/>
    <col min="4369" max="4369" width="10.5703125" style="467" customWidth="1"/>
    <col min="4370" max="4372" width="13.28515625" style="467" customWidth="1"/>
    <col min="4373" max="4373" width="10.5703125" style="467" customWidth="1"/>
    <col min="4374" max="4376" width="13.28515625" style="467" customWidth="1"/>
    <col min="4377" max="4608" width="8.28515625" style="467"/>
    <col min="4609" max="4609" width="2.42578125" style="467" customWidth="1"/>
    <col min="4610" max="4610" width="8.28515625" style="467"/>
    <col min="4611" max="4611" width="45.5703125" style="467" customWidth="1"/>
    <col min="4612" max="4612" width="18.5703125" style="467" customWidth="1"/>
    <col min="4613" max="4613" width="10.5703125" style="467" customWidth="1"/>
    <col min="4614" max="4614" width="17.42578125" style="467" customWidth="1"/>
    <col min="4615" max="4616" width="13.28515625" style="467" customWidth="1"/>
    <col min="4617" max="4617" width="10.5703125" style="467" customWidth="1"/>
    <col min="4618" max="4620" width="13.28515625" style="467" customWidth="1"/>
    <col min="4621" max="4621" width="10.5703125" style="467" customWidth="1"/>
    <col min="4622" max="4624" width="13.28515625" style="467" customWidth="1"/>
    <col min="4625" max="4625" width="10.5703125" style="467" customWidth="1"/>
    <col min="4626" max="4628" width="13.28515625" style="467" customWidth="1"/>
    <col min="4629" max="4629" width="10.5703125" style="467" customWidth="1"/>
    <col min="4630" max="4632" width="13.28515625" style="467" customWidth="1"/>
    <col min="4633" max="4864" width="8.28515625" style="467"/>
    <col min="4865" max="4865" width="2.42578125" style="467" customWidth="1"/>
    <col min="4866" max="4866" width="8.28515625" style="467"/>
    <col min="4867" max="4867" width="45.5703125" style="467" customWidth="1"/>
    <col min="4868" max="4868" width="18.5703125" style="467" customWidth="1"/>
    <col min="4869" max="4869" width="10.5703125" style="467" customWidth="1"/>
    <col min="4870" max="4870" width="17.42578125" style="467" customWidth="1"/>
    <col min="4871" max="4872" width="13.28515625" style="467" customWidth="1"/>
    <col min="4873" max="4873" width="10.5703125" style="467" customWidth="1"/>
    <col min="4874" max="4876" width="13.28515625" style="467" customWidth="1"/>
    <col min="4877" max="4877" width="10.5703125" style="467" customWidth="1"/>
    <col min="4878" max="4880" width="13.28515625" style="467" customWidth="1"/>
    <col min="4881" max="4881" width="10.5703125" style="467" customWidth="1"/>
    <col min="4882" max="4884" width="13.28515625" style="467" customWidth="1"/>
    <col min="4885" max="4885" width="10.5703125" style="467" customWidth="1"/>
    <col min="4886" max="4888" width="13.28515625" style="467" customWidth="1"/>
    <col min="4889" max="5120" width="8.28515625" style="467"/>
    <col min="5121" max="5121" width="2.42578125" style="467" customWidth="1"/>
    <col min="5122" max="5122" width="8.28515625" style="467"/>
    <col min="5123" max="5123" width="45.5703125" style="467" customWidth="1"/>
    <col min="5124" max="5124" width="18.5703125" style="467" customWidth="1"/>
    <col min="5125" max="5125" width="10.5703125" style="467" customWidth="1"/>
    <col min="5126" max="5126" width="17.42578125" style="467" customWidth="1"/>
    <col min="5127" max="5128" width="13.28515625" style="467" customWidth="1"/>
    <col min="5129" max="5129" width="10.5703125" style="467" customWidth="1"/>
    <col min="5130" max="5132" width="13.28515625" style="467" customWidth="1"/>
    <col min="5133" max="5133" width="10.5703125" style="467" customWidth="1"/>
    <col min="5134" max="5136" width="13.28515625" style="467" customWidth="1"/>
    <col min="5137" max="5137" width="10.5703125" style="467" customWidth="1"/>
    <col min="5138" max="5140" width="13.28515625" style="467" customWidth="1"/>
    <col min="5141" max="5141" width="10.5703125" style="467" customWidth="1"/>
    <col min="5142" max="5144" width="13.28515625" style="467" customWidth="1"/>
    <col min="5145" max="5376" width="8.28515625" style="467"/>
    <col min="5377" max="5377" width="2.42578125" style="467" customWidth="1"/>
    <col min="5378" max="5378" width="8.28515625" style="467"/>
    <col min="5379" max="5379" width="45.5703125" style="467" customWidth="1"/>
    <col min="5380" max="5380" width="18.5703125" style="467" customWidth="1"/>
    <col min="5381" max="5381" width="10.5703125" style="467" customWidth="1"/>
    <col min="5382" max="5382" width="17.42578125" style="467" customWidth="1"/>
    <col min="5383" max="5384" width="13.28515625" style="467" customWidth="1"/>
    <col min="5385" max="5385" width="10.5703125" style="467" customWidth="1"/>
    <col min="5386" max="5388" width="13.28515625" style="467" customWidth="1"/>
    <col min="5389" max="5389" width="10.5703125" style="467" customWidth="1"/>
    <col min="5390" max="5392" width="13.28515625" style="467" customWidth="1"/>
    <col min="5393" max="5393" width="10.5703125" style="467" customWidth="1"/>
    <col min="5394" max="5396" width="13.28515625" style="467" customWidth="1"/>
    <col min="5397" max="5397" width="10.5703125" style="467" customWidth="1"/>
    <col min="5398" max="5400" width="13.28515625" style="467" customWidth="1"/>
    <col min="5401" max="5632" width="8.28515625" style="467"/>
    <col min="5633" max="5633" width="2.42578125" style="467" customWidth="1"/>
    <col min="5634" max="5634" width="8.28515625" style="467"/>
    <col min="5635" max="5635" width="45.5703125" style="467" customWidth="1"/>
    <col min="5636" max="5636" width="18.5703125" style="467" customWidth="1"/>
    <col min="5637" max="5637" width="10.5703125" style="467" customWidth="1"/>
    <col min="5638" max="5638" width="17.42578125" style="467" customWidth="1"/>
    <col min="5639" max="5640" width="13.28515625" style="467" customWidth="1"/>
    <col min="5641" max="5641" width="10.5703125" style="467" customWidth="1"/>
    <col min="5642" max="5644" width="13.28515625" style="467" customWidth="1"/>
    <col min="5645" max="5645" width="10.5703125" style="467" customWidth="1"/>
    <col min="5646" max="5648" width="13.28515625" style="467" customWidth="1"/>
    <col min="5649" max="5649" width="10.5703125" style="467" customWidth="1"/>
    <col min="5650" max="5652" width="13.28515625" style="467" customWidth="1"/>
    <col min="5653" max="5653" width="10.5703125" style="467" customWidth="1"/>
    <col min="5654" max="5656" width="13.28515625" style="467" customWidth="1"/>
    <col min="5657" max="5888" width="8.28515625" style="467"/>
    <col min="5889" max="5889" width="2.42578125" style="467" customWidth="1"/>
    <col min="5890" max="5890" width="8.28515625" style="467"/>
    <col min="5891" max="5891" width="45.5703125" style="467" customWidth="1"/>
    <col min="5892" max="5892" width="18.5703125" style="467" customWidth="1"/>
    <col min="5893" max="5893" width="10.5703125" style="467" customWidth="1"/>
    <col min="5894" max="5894" width="17.42578125" style="467" customWidth="1"/>
    <col min="5895" max="5896" width="13.28515625" style="467" customWidth="1"/>
    <col min="5897" max="5897" width="10.5703125" style="467" customWidth="1"/>
    <col min="5898" max="5900" width="13.28515625" style="467" customWidth="1"/>
    <col min="5901" max="5901" width="10.5703125" style="467" customWidth="1"/>
    <col min="5902" max="5904" width="13.28515625" style="467" customWidth="1"/>
    <col min="5905" max="5905" width="10.5703125" style="467" customWidth="1"/>
    <col min="5906" max="5908" width="13.28515625" style="467" customWidth="1"/>
    <col min="5909" max="5909" width="10.5703125" style="467" customWidth="1"/>
    <col min="5910" max="5912" width="13.28515625" style="467" customWidth="1"/>
    <col min="5913" max="6144" width="8.28515625" style="467"/>
    <col min="6145" max="6145" width="2.42578125" style="467" customWidth="1"/>
    <col min="6146" max="6146" width="8.28515625" style="467"/>
    <col min="6147" max="6147" width="45.5703125" style="467" customWidth="1"/>
    <col min="6148" max="6148" width="18.5703125" style="467" customWidth="1"/>
    <col min="6149" max="6149" width="10.5703125" style="467" customWidth="1"/>
    <col min="6150" max="6150" width="17.42578125" style="467" customWidth="1"/>
    <col min="6151" max="6152" width="13.28515625" style="467" customWidth="1"/>
    <col min="6153" max="6153" width="10.5703125" style="467" customWidth="1"/>
    <col min="6154" max="6156" width="13.28515625" style="467" customWidth="1"/>
    <col min="6157" max="6157" width="10.5703125" style="467" customWidth="1"/>
    <col min="6158" max="6160" width="13.28515625" style="467" customWidth="1"/>
    <col min="6161" max="6161" width="10.5703125" style="467" customWidth="1"/>
    <col min="6162" max="6164" width="13.28515625" style="467" customWidth="1"/>
    <col min="6165" max="6165" width="10.5703125" style="467" customWidth="1"/>
    <col min="6166" max="6168" width="13.28515625" style="467" customWidth="1"/>
    <col min="6169" max="6400" width="8.28515625" style="467"/>
    <col min="6401" max="6401" width="2.42578125" style="467" customWidth="1"/>
    <col min="6402" max="6402" width="8.28515625" style="467"/>
    <col min="6403" max="6403" width="45.5703125" style="467" customWidth="1"/>
    <col min="6404" max="6404" width="18.5703125" style="467" customWidth="1"/>
    <col min="6405" max="6405" width="10.5703125" style="467" customWidth="1"/>
    <col min="6406" max="6406" width="17.42578125" style="467" customWidth="1"/>
    <col min="6407" max="6408" width="13.28515625" style="467" customWidth="1"/>
    <col min="6409" max="6409" width="10.5703125" style="467" customWidth="1"/>
    <col min="6410" max="6412" width="13.28515625" style="467" customWidth="1"/>
    <col min="6413" max="6413" width="10.5703125" style="467" customWidth="1"/>
    <col min="6414" max="6416" width="13.28515625" style="467" customWidth="1"/>
    <col min="6417" max="6417" width="10.5703125" style="467" customWidth="1"/>
    <col min="6418" max="6420" width="13.28515625" style="467" customWidth="1"/>
    <col min="6421" max="6421" width="10.5703125" style="467" customWidth="1"/>
    <col min="6422" max="6424" width="13.28515625" style="467" customWidth="1"/>
    <col min="6425" max="6656" width="8.28515625" style="467"/>
    <col min="6657" max="6657" width="2.42578125" style="467" customWidth="1"/>
    <col min="6658" max="6658" width="8.28515625" style="467"/>
    <col min="6659" max="6659" width="45.5703125" style="467" customWidth="1"/>
    <col min="6660" max="6660" width="18.5703125" style="467" customWidth="1"/>
    <col min="6661" max="6661" width="10.5703125" style="467" customWidth="1"/>
    <col min="6662" max="6662" width="17.42578125" style="467" customWidth="1"/>
    <col min="6663" max="6664" width="13.28515625" style="467" customWidth="1"/>
    <col min="6665" max="6665" width="10.5703125" style="467" customWidth="1"/>
    <col min="6666" max="6668" width="13.28515625" style="467" customWidth="1"/>
    <col min="6669" max="6669" width="10.5703125" style="467" customWidth="1"/>
    <col min="6670" max="6672" width="13.28515625" style="467" customWidth="1"/>
    <col min="6673" max="6673" width="10.5703125" style="467" customWidth="1"/>
    <col min="6674" max="6676" width="13.28515625" style="467" customWidth="1"/>
    <col min="6677" max="6677" width="10.5703125" style="467" customWidth="1"/>
    <col min="6678" max="6680" width="13.28515625" style="467" customWidth="1"/>
    <col min="6681" max="6912" width="8.28515625" style="467"/>
    <col min="6913" max="6913" width="2.42578125" style="467" customWidth="1"/>
    <col min="6914" max="6914" width="8.28515625" style="467"/>
    <col min="6915" max="6915" width="45.5703125" style="467" customWidth="1"/>
    <col min="6916" max="6916" width="18.5703125" style="467" customWidth="1"/>
    <col min="6917" max="6917" width="10.5703125" style="467" customWidth="1"/>
    <col min="6918" max="6918" width="17.42578125" style="467" customWidth="1"/>
    <col min="6919" max="6920" width="13.28515625" style="467" customWidth="1"/>
    <col min="6921" max="6921" width="10.5703125" style="467" customWidth="1"/>
    <col min="6922" max="6924" width="13.28515625" style="467" customWidth="1"/>
    <col min="6925" max="6925" width="10.5703125" style="467" customWidth="1"/>
    <col min="6926" max="6928" width="13.28515625" style="467" customWidth="1"/>
    <col min="6929" max="6929" width="10.5703125" style="467" customWidth="1"/>
    <col min="6930" max="6932" width="13.28515625" style="467" customWidth="1"/>
    <col min="6933" max="6933" width="10.5703125" style="467" customWidth="1"/>
    <col min="6934" max="6936" width="13.28515625" style="467" customWidth="1"/>
    <col min="6937" max="7168" width="8.28515625" style="467"/>
    <col min="7169" max="7169" width="2.42578125" style="467" customWidth="1"/>
    <col min="7170" max="7170" width="8.28515625" style="467"/>
    <col min="7171" max="7171" width="45.5703125" style="467" customWidth="1"/>
    <col min="7172" max="7172" width="18.5703125" style="467" customWidth="1"/>
    <col min="7173" max="7173" width="10.5703125" style="467" customWidth="1"/>
    <col min="7174" max="7174" width="17.42578125" style="467" customWidth="1"/>
    <col min="7175" max="7176" width="13.28515625" style="467" customWidth="1"/>
    <col min="7177" max="7177" width="10.5703125" style="467" customWidth="1"/>
    <col min="7178" max="7180" width="13.28515625" style="467" customWidth="1"/>
    <col min="7181" max="7181" width="10.5703125" style="467" customWidth="1"/>
    <col min="7182" max="7184" width="13.28515625" style="467" customWidth="1"/>
    <col min="7185" max="7185" width="10.5703125" style="467" customWidth="1"/>
    <col min="7186" max="7188" width="13.28515625" style="467" customWidth="1"/>
    <col min="7189" max="7189" width="10.5703125" style="467" customWidth="1"/>
    <col min="7190" max="7192" width="13.28515625" style="467" customWidth="1"/>
    <col min="7193" max="7424" width="8.28515625" style="467"/>
    <col min="7425" max="7425" width="2.42578125" style="467" customWidth="1"/>
    <col min="7426" max="7426" width="8.28515625" style="467"/>
    <col min="7427" max="7427" width="45.5703125" style="467" customWidth="1"/>
    <col min="7428" max="7428" width="18.5703125" style="467" customWidth="1"/>
    <col min="7429" max="7429" width="10.5703125" style="467" customWidth="1"/>
    <col min="7430" max="7430" width="17.42578125" style="467" customWidth="1"/>
    <col min="7431" max="7432" width="13.28515625" style="467" customWidth="1"/>
    <col min="7433" max="7433" width="10.5703125" style="467" customWidth="1"/>
    <col min="7434" max="7436" width="13.28515625" style="467" customWidth="1"/>
    <col min="7437" max="7437" width="10.5703125" style="467" customWidth="1"/>
    <col min="7438" max="7440" width="13.28515625" style="467" customWidth="1"/>
    <col min="7441" max="7441" width="10.5703125" style="467" customWidth="1"/>
    <col min="7442" max="7444" width="13.28515625" style="467" customWidth="1"/>
    <col min="7445" max="7445" width="10.5703125" style="467" customWidth="1"/>
    <col min="7446" max="7448" width="13.28515625" style="467" customWidth="1"/>
    <col min="7449" max="7680" width="8.28515625" style="467"/>
    <col min="7681" max="7681" width="2.42578125" style="467" customWidth="1"/>
    <col min="7682" max="7682" width="8.28515625" style="467"/>
    <col min="7683" max="7683" width="45.5703125" style="467" customWidth="1"/>
    <col min="7684" max="7684" width="18.5703125" style="467" customWidth="1"/>
    <col min="7685" max="7685" width="10.5703125" style="467" customWidth="1"/>
    <col min="7686" max="7686" width="17.42578125" style="467" customWidth="1"/>
    <col min="7687" max="7688" width="13.28515625" style="467" customWidth="1"/>
    <col min="7689" max="7689" width="10.5703125" style="467" customWidth="1"/>
    <col min="7690" max="7692" width="13.28515625" style="467" customWidth="1"/>
    <col min="7693" max="7693" width="10.5703125" style="467" customWidth="1"/>
    <col min="7694" max="7696" width="13.28515625" style="467" customWidth="1"/>
    <col min="7697" max="7697" width="10.5703125" style="467" customWidth="1"/>
    <col min="7698" max="7700" width="13.28515625" style="467" customWidth="1"/>
    <col min="7701" max="7701" width="10.5703125" style="467" customWidth="1"/>
    <col min="7702" max="7704" width="13.28515625" style="467" customWidth="1"/>
    <col min="7705" max="7936" width="8.28515625" style="467"/>
    <col min="7937" max="7937" width="2.42578125" style="467" customWidth="1"/>
    <col min="7938" max="7938" width="8.28515625" style="467"/>
    <col min="7939" max="7939" width="45.5703125" style="467" customWidth="1"/>
    <col min="7940" max="7940" width="18.5703125" style="467" customWidth="1"/>
    <col min="7941" max="7941" width="10.5703125" style="467" customWidth="1"/>
    <col min="7942" max="7942" width="17.42578125" style="467" customWidth="1"/>
    <col min="7943" max="7944" width="13.28515625" style="467" customWidth="1"/>
    <col min="7945" max="7945" width="10.5703125" style="467" customWidth="1"/>
    <col min="7946" max="7948" width="13.28515625" style="467" customWidth="1"/>
    <col min="7949" max="7949" width="10.5703125" style="467" customWidth="1"/>
    <col min="7950" max="7952" width="13.28515625" style="467" customWidth="1"/>
    <col min="7953" max="7953" width="10.5703125" style="467" customWidth="1"/>
    <col min="7954" max="7956" width="13.28515625" style="467" customWidth="1"/>
    <col min="7957" max="7957" width="10.5703125" style="467" customWidth="1"/>
    <col min="7958" max="7960" width="13.28515625" style="467" customWidth="1"/>
    <col min="7961" max="8192" width="8.28515625" style="467"/>
    <col min="8193" max="8193" width="2.42578125" style="467" customWidth="1"/>
    <col min="8194" max="8194" width="8.28515625" style="467"/>
    <col min="8195" max="8195" width="45.5703125" style="467" customWidth="1"/>
    <col min="8196" max="8196" width="18.5703125" style="467" customWidth="1"/>
    <col min="8197" max="8197" width="10.5703125" style="467" customWidth="1"/>
    <col min="8198" max="8198" width="17.42578125" style="467" customWidth="1"/>
    <col min="8199" max="8200" width="13.28515625" style="467" customWidth="1"/>
    <col min="8201" max="8201" width="10.5703125" style="467" customWidth="1"/>
    <col min="8202" max="8204" width="13.28515625" style="467" customWidth="1"/>
    <col min="8205" max="8205" width="10.5703125" style="467" customWidth="1"/>
    <col min="8206" max="8208" width="13.28515625" style="467" customWidth="1"/>
    <col min="8209" max="8209" width="10.5703125" style="467" customWidth="1"/>
    <col min="8210" max="8212" width="13.28515625" style="467" customWidth="1"/>
    <col min="8213" max="8213" width="10.5703125" style="467" customWidth="1"/>
    <col min="8214" max="8216" width="13.28515625" style="467" customWidth="1"/>
    <col min="8217" max="8448" width="8.28515625" style="467"/>
    <col min="8449" max="8449" width="2.42578125" style="467" customWidth="1"/>
    <col min="8450" max="8450" width="8.28515625" style="467"/>
    <col min="8451" max="8451" width="45.5703125" style="467" customWidth="1"/>
    <col min="8452" max="8452" width="18.5703125" style="467" customWidth="1"/>
    <col min="8453" max="8453" width="10.5703125" style="467" customWidth="1"/>
    <col min="8454" max="8454" width="17.42578125" style="467" customWidth="1"/>
    <col min="8455" max="8456" width="13.28515625" style="467" customWidth="1"/>
    <col min="8457" max="8457" width="10.5703125" style="467" customWidth="1"/>
    <col min="8458" max="8460" width="13.28515625" style="467" customWidth="1"/>
    <col min="8461" max="8461" width="10.5703125" style="467" customWidth="1"/>
    <col min="8462" max="8464" width="13.28515625" style="467" customWidth="1"/>
    <col min="8465" max="8465" width="10.5703125" style="467" customWidth="1"/>
    <col min="8466" max="8468" width="13.28515625" style="467" customWidth="1"/>
    <col min="8469" max="8469" width="10.5703125" style="467" customWidth="1"/>
    <col min="8470" max="8472" width="13.28515625" style="467" customWidth="1"/>
    <col min="8473" max="8704" width="8.28515625" style="467"/>
    <col min="8705" max="8705" width="2.42578125" style="467" customWidth="1"/>
    <col min="8706" max="8706" width="8.28515625" style="467"/>
    <col min="8707" max="8707" width="45.5703125" style="467" customWidth="1"/>
    <col min="8708" max="8708" width="18.5703125" style="467" customWidth="1"/>
    <col min="8709" max="8709" width="10.5703125" style="467" customWidth="1"/>
    <col min="8710" max="8710" width="17.42578125" style="467" customWidth="1"/>
    <col min="8711" max="8712" width="13.28515625" style="467" customWidth="1"/>
    <col min="8713" max="8713" width="10.5703125" style="467" customWidth="1"/>
    <col min="8714" max="8716" width="13.28515625" style="467" customWidth="1"/>
    <col min="8717" max="8717" width="10.5703125" style="467" customWidth="1"/>
    <col min="8718" max="8720" width="13.28515625" style="467" customWidth="1"/>
    <col min="8721" max="8721" width="10.5703125" style="467" customWidth="1"/>
    <col min="8722" max="8724" width="13.28515625" style="467" customWidth="1"/>
    <col min="8725" max="8725" width="10.5703125" style="467" customWidth="1"/>
    <col min="8726" max="8728" width="13.28515625" style="467" customWidth="1"/>
    <col min="8729" max="8960" width="8.28515625" style="467"/>
    <col min="8961" max="8961" width="2.42578125" style="467" customWidth="1"/>
    <col min="8962" max="8962" width="8.28515625" style="467"/>
    <col min="8963" max="8963" width="45.5703125" style="467" customWidth="1"/>
    <col min="8964" max="8964" width="18.5703125" style="467" customWidth="1"/>
    <col min="8965" max="8965" width="10.5703125" style="467" customWidth="1"/>
    <col min="8966" max="8966" width="17.42578125" style="467" customWidth="1"/>
    <col min="8967" max="8968" width="13.28515625" style="467" customWidth="1"/>
    <col min="8969" max="8969" width="10.5703125" style="467" customWidth="1"/>
    <col min="8970" max="8972" width="13.28515625" style="467" customWidth="1"/>
    <col min="8973" max="8973" width="10.5703125" style="467" customWidth="1"/>
    <col min="8974" max="8976" width="13.28515625" style="467" customWidth="1"/>
    <col min="8977" max="8977" width="10.5703125" style="467" customWidth="1"/>
    <col min="8978" max="8980" width="13.28515625" style="467" customWidth="1"/>
    <col min="8981" max="8981" width="10.5703125" style="467" customWidth="1"/>
    <col min="8982" max="8984" width="13.28515625" style="467" customWidth="1"/>
    <col min="8985" max="9216" width="8.28515625" style="467"/>
    <col min="9217" max="9217" width="2.42578125" style="467" customWidth="1"/>
    <col min="9218" max="9218" width="8.28515625" style="467"/>
    <col min="9219" max="9219" width="45.5703125" style="467" customWidth="1"/>
    <col min="9220" max="9220" width="18.5703125" style="467" customWidth="1"/>
    <col min="9221" max="9221" width="10.5703125" style="467" customWidth="1"/>
    <col min="9222" max="9222" width="17.42578125" style="467" customWidth="1"/>
    <col min="9223" max="9224" width="13.28515625" style="467" customWidth="1"/>
    <col min="9225" max="9225" width="10.5703125" style="467" customWidth="1"/>
    <col min="9226" max="9228" width="13.28515625" style="467" customWidth="1"/>
    <col min="9229" max="9229" width="10.5703125" style="467" customWidth="1"/>
    <col min="9230" max="9232" width="13.28515625" style="467" customWidth="1"/>
    <col min="9233" max="9233" width="10.5703125" style="467" customWidth="1"/>
    <col min="9234" max="9236" width="13.28515625" style="467" customWidth="1"/>
    <col min="9237" max="9237" width="10.5703125" style="467" customWidth="1"/>
    <col min="9238" max="9240" width="13.28515625" style="467" customWidth="1"/>
    <col min="9241" max="9472" width="8.28515625" style="467"/>
    <col min="9473" max="9473" width="2.42578125" style="467" customWidth="1"/>
    <col min="9474" max="9474" width="8.28515625" style="467"/>
    <col min="9475" max="9475" width="45.5703125" style="467" customWidth="1"/>
    <col min="9476" max="9476" width="18.5703125" style="467" customWidth="1"/>
    <col min="9477" max="9477" width="10.5703125" style="467" customWidth="1"/>
    <col min="9478" max="9478" width="17.42578125" style="467" customWidth="1"/>
    <col min="9479" max="9480" width="13.28515625" style="467" customWidth="1"/>
    <col min="9481" max="9481" width="10.5703125" style="467" customWidth="1"/>
    <col min="9482" max="9484" width="13.28515625" style="467" customWidth="1"/>
    <col min="9485" max="9485" width="10.5703125" style="467" customWidth="1"/>
    <col min="9486" max="9488" width="13.28515625" style="467" customWidth="1"/>
    <col min="9489" max="9489" width="10.5703125" style="467" customWidth="1"/>
    <col min="9490" max="9492" width="13.28515625" style="467" customWidth="1"/>
    <col min="9493" max="9493" width="10.5703125" style="467" customWidth="1"/>
    <col min="9494" max="9496" width="13.28515625" style="467" customWidth="1"/>
    <col min="9497" max="9728" width="8.28515625" style="467"/>
    <col min="9729" max="9729" width="2.42578125" style="467" customWidth="1"/>
    <col min="9730" max="9730" width="8.28515625" style="467"/>
    <col min="9731" max="9731" width="45.5703125" style="467" customWidth="1"/>
    <col min="9732" max="9732" width="18.5703125" style="467" customWidth="1"/>
    <col min="9733" max="9733" width="10.5703125" style="467" customWidth="1"/>
    <col min="9734" max="9734" width="17.42578125" style="467" customWidth="1"/>
    <col min="9735" max="9736" width="13.28515625" style="467" customWidth="1"/>
    <col min="9737" max="9737" width="10.5703125" style="467" customWidth="1"/>
    <col min="9738" max="9740" width="13.28515625" style="467" customWidth="1"/>
    <col min="9741" max="9741" width="10.5703125" style="467" customWidth="1"/>
    <col min="9742" max="9744" width="13.28515625" style="467" customWidth="1"/>
    <col min="9745" max="9745" width="10.5703125" style="467" customWidth="1"/>
    <col min="9746" max="9748" width="13.28515625" style="467" customWidth="1"/>
    <col min="9749" max="9749" width="10.5703125" style="467" customWidth="1"/>
    <col min="9750" max="9752" width="13.28515625" style="467" customWidth="1"/>
    <col min="9753" max="9984" width="8.28515625" style="467"/>
    <col min="9985" max="9985" width="2.42578125" style="467" customWidth="1"/>
    <col min="9986" max="9986" width="8.28515625" style="467"/>
    <col min="9987" max="9987" width="45.5703125" style="467" customWidth="1"/>
    <col min="9988" max="9988" width="18.5703125" style="467" customWidth="1"/>
    <col min="9989" max="9989" width="10.5703125" style="467" customWidth="1"/>
    <col min="9990" max="9990" width="17.42578125" style="467" customWidth="1"/>
    <col min="9991" max="9992" width="13.28515625" style="467" customWidth="1"/>
    <col min="9993" max="9993" width="10.5703125" style="467" customWidth="1"/>
    <col min="9994" max="9996" width="13.28515625" style="467" customWidth="1"/>
    <col min="9997" max="9997" width="10.5703125" style="467" customWidth="1"/>
    <col min="9998" max="10000" width="13.28515625" style="467" customWidth="1"/>
    <col min="10001" max="10001" width="10.5703125" style="467" customWidth="1"/>
    <col min="10002" max="10004" width="13.28515625" style="467" customWidth="1"/>
    <col min="10005" max="10005" width="10.5703125" style="467" customWidth="1"/>
    <col min="10006" max="10008" width="13.28515625" style="467" customWidth="1"/>
    <col min="10009" max="10240" width="8.28515625" style="467"/>
    <col min="10241" max="10241" width="2.42578125" style="467" customWidth="1"/>
    <col min="10242" max="10242" width="8.28515625" style="467"/>
    <col min="10243" max="10243" width="45.5703125" style="467" customWidth="1"/>
    <col min="10244" max="10244" width="18.5703125" style="467" customWidth="1"/>
    <col min="10245" max="10245" width="10.5703125" style="467" customWidth="1"/>
    <col min="10246" max="10246" width="17.42578125" style="467" customWidth="1"/>
    <col min="10247" max="10248" width="13.28515625" style="467" customWidth="1"/>
    <col min="10249" max="10249" width="10.5703125" style="467" customWidth="1"/>
    <col min="10250" max="10252" width="13.28515625" style="467" customWidth="1"/>
    <col min="10253" max="10253" width="10.5703125" style="467" customWidth="1"/>
    <col min="10254" max="10256" width="13.28515625" style="467" customWidth="1"/>
    <col min="10257" max="10257" width="10.5703125" style="467" customWidth="1"/>
    <col min="10258" max="10260" width="13.28515625" style="467" customWidth="1"/>
    <col min="10261" max="10261" width="10.5703125" style="467" customWidth="1"/>
    <col min="10262" max="10264" width="13.28515625" style="467" customWidth="1"/>
    <col min="10265" max="10496" width="8.28515625" style="467"/>
    <col min="10497" max="10497" width="2.42578125" style="467" customWidth="1"/>
    <col min="10498" max="10498" width="8.28515625" style="467"/>
    <col min="10499" max="10499" width="45.5703125" style="467" customWidth="1"/>
    <col min="10500" max="10500" width="18.5703125" style="467" customWidth="1"/>
    <col min="10501" max="10501" width="10.5703125" style="467" customWidth="1"/>
    <col min="10502" max="10502" width="17.42578125" style="467" customWidth="1"/>
    <col min="10503" max="10504" width="13.28515625" style="467" customWidth="1"/>
    <col min="10505" max="10505" width="10.5703125" style="467" customWidth="1"/>
    <col min="10506" max="10508" width="13.28515625" style="467" customWidth="1"/>
    <col min="10509" max="10509" width="10.5703125" style="467" customWidth="1"/>
    <col min="10510" max="10512" width="13.28515625" style="467" customWidth="1"/>
    <col min="10513" max="10513" width="10.5703125" style="467" customWidth="1"/>
    <col min="10514" max="10516" width="13.28515625" style="467" customWidth="1"/>
    <col min="10517" max="10517" width="10.5703125" style="467" customWidth="1"/>
    <col min="10518" max="10520" width="13.28515625" style="467" customWidth="1"/>
    <col min="10521" max="10752" width="8.28515625" style="467"/>
    <col min="10753" max="10753" width="2.42578125" style="467" customWidth="1"/>
    <col min="10754" max="10754" width="8.28515625" style="467"/>
    <col min="10755" max="10755" width="45.5703125" style="467" customWidth="1"/>
    <col min="10756" max="10756" width="18.5703125" style="467" customWidth="1"/>
    <col min="10757" max="10757" width="10.5703125" style="467" customWidth="1"/>
    <col min="10758" max="10758" width="17.42578125" style="467" customWidth="1"/>
    <col min="10759" max="10760" width="13.28515625" style="467" customWidth="1"/>
    <col min="10761" max="10761" width="10.5703125" style="467" customWidth="1"/>
    <col min="10762" max="10764" width="13.28515625" style="467" customWidth="1"/>
    <col min="10765" max="10765" width="10.5703125" style="467" customWidth="1"/>
    <col min="10766" max="10768" width="13.28515625" style="467" customWidth="1"/>
    <col min="10769" max="10769" width="10.5703125" style="467" customWidth="1"/>
    <col min="10770" max="10772" width="13.28515625" style="467" customWidth="1"/>
    <col min="10773" max="10773" width="10.5703125" style="467" customWidth="1"/>
    <col min="10774" max="10776" width="13.28515625" style="467" customWidth="1"/>
    <col min="10777" max="11008" width="8.28515625" style="467"/>
    <col min="11009" max="11009" width="2.42578125" style="467" customWidth="1"/>
    <col min="11010" max="11010" width="8.28515625" style="467"/>
    <col min="11011" max="11011" width="45.5703125" style="467" customWidth="1"/>
    <col min="11012" max="11012" width="18.5703125" style="467" customWidth="1"/>
    <col min="11013" max="11013" width="10.5703125" style="467" customWidth="1"/>
    <col min="11014" max="11014" width="17.42578125" style="467" customWidth="1"/>
    <col min="11015" max="11016" width="13.28515625" style="467" customWidth="1"/>
    <col min="11017" max="11017" width="10.5703125" style="467" customWidth="1"/>
    <col min="11018" max="11020" width="13.28515625" style="467" customWidth="1"/>
    <col min="11021" max="11021" width="10.5703125" style="467" customWidth="1"/>
    <col min="11022" max="11024" width="13.28515625" style="467" customWidth="1"/>
    <col min="11025" max="11025" width="10.5703125" style="467" customWidth="1"/>
    <col min="11026" max="11028" width="13.28515625" style="467" customWidth="1"/>
    <col min="11029" max="11029" width="10.5703125" style="467" customWidth="1"/>
    <col min="11030" max="11032" width="13.28515625" style="467" customWidth="1"/>
    <col min="11033" max="11264" width="8.28515625" style="467"/>
    <col min="11265" max="11265" width="2.42578125" style="467" customWidth="1"/>
    <col min="11266" max="11266" width="8.28515625" style="467"/>
    <col min="11267" max="11267" width="45.5703125" style="467" customWidth="1"/>
    <col min="11268" max="11268" width="18.5703125" style="467" customWidth="1"/>
    <col min="11269" max="11269" width="10.5703125" style="467" customWidth="1"/>
    <col min="11270" max="11270" width="17.42578125" style="467" customWidth="1"/>
    <col min="11271" max="11272" width="13.28515625" style="467" customWidth="1"/>
    <col min="11273" max="11273" width="10.5703125" style="467" customWidth="1"/>
    <col min="11274" max="11276" width="13.28515625" style="467" customWidth="1"/>
    <col min="11277" max="11277" width="10.5703125" style="467" customWidth="1"/>
    <col min="11278" max="11280" width="13.28515625" style="467" customWidth="1"/>
    <col min="11281" max="11281" width="10.5703125" style="467" customWidth="1"/>
    <col min="11282" max="11284" width="13.28515625" style="467" customWidth="1"/>
    <col min="11285" max="11285" width="10.5703125" style="467" customWidth="1"/>
    <col min="11286" max="11288" width="13.28515625" style="467" customWidth="1"/>
    <col min="11289" max="11520" width="8.28515625" style="467"/>
    <col min="11521" max="11521" width="2.42578125" style="467" customWidth="1"/>
    <col min="11522" max="11522" width="8.28515625" style="467"/>
    <col min="11523" max="11523" width="45.5703125" style="467" customWidth="1"/>
    <col min="11524" max="11524" width="18.5703125" style="467" customWidth="1"/>
    <col min="11525" max="11525" width="10.5703125" style="467" customWidth="1"/>
    <col min="11526" max="11526" width="17.42578125" style="467" customWidth="1"/>
    <col min="11527" max="11528" width="13.28515625" style="467" customWidth="1"/>
    <col min="11529" max="11529" width="10.5703125" style="467" customWidth="1"/>
    <col min="11530" max="11532" width="13.28515625" style="467" customWidth="1"/>
    <col min="11533" max="11533" width="10.5703125" style="467" customWidth="1"/>
    <col min="11534" max="11536" width="13.28515625" style="467" customWidth="1"/>
    <col min="11537" max="11537" width="10.5703125" style="467" customWidth="1"/>
    <col min="11538" max="11540" width="13.28515625" style="467" customWidth="1"/>
    <col min="11541" max="11541" width="10.5703125" style="467" customWidth="1"/>
    <col min="11542" max="11544" width="13.28515625" style="467" customWidth="1"/>
    <col min="11545" max="11776" width="8.28515625" style="467"/>
    <col min="11777" max="11777" width="2.42578125" style="467" customWidth="1"/>
    <col min="11778" max="11778" width="8.28515625" style="467"/>
    <col min="11779" max="11779" width="45.5703125" style="467" customWidth="1"/>
    <col min="11780" max="11780" width="18.5703125" style="467" customWidth="1"/>
    <col min="11781" max="11781" width="10.5703125" style="467" customWidth="1"/>
    <col min="11782" max="11782" width="17.42578125" style="467" customWidth="1"/>
    <col min="11783" max="11784" width="13.28515625" style="467" customWidth="1"/>
    <col min="11785" max="11785" width="10.5703125" style="467" customWidth="1"/>
    <col min="11786" max="11788" width="13.28515625" style="467" customWidth="1"/>
    <col min="11789" max="11789" width="10.5703125" style="467" customWidth="1"/>
    <col min="11790" max="11792" width="13.28515625" style="467" customWidth="1"/>
    <col min="11793" max="11793" width="10.5703125" style="467" customWidth="1"/>
    <col min="11794" max="11796" width="13.28515625" style="467" customWidth="1"/>
    <col min="11797" max="11797" width="10.5703125" style="467" customWidth="1"/>
    <col min="11798" max="11800" width="13.28515625" style="467" customWidth="1"/>
    <col min="11801" max="12032" width="8.28515625" style="467"/>
    <col min="12033" max="12033" width="2.42578125" style="467" customWidth="1"/>
    <col min="12034" max="12034" width="8.28515625" style="467"/>
    <col min="12035" max="12035" width="45.5703125" style="467" customWidth="1"/>
    <col min="12036" max="12036" width="18.5703125" style="467" customWidth="1"/>
    <col min="12037" max="12037" width="10.5703125" style="467" customWidth="1"/>
    <col min="12038" max="12038" width="17.42578125" style="467" customWidth="1"/>
    <col min="12039" max="12040" width="13.28515625" style="467" customWidth="1"/>
    <col min="12041" max="12041" width="10.5703125" style="467" customWidth="1"/>
    <col min="12042" max="12044" width="13.28515625" style="467" customWidth="1"/>
    <col min="12045" max="12045" width="10.5703125" style="467" customWidth="1"/>
    <col min="12046" max="12048" width="13.28515625" style="467" customWidth="1"/>
    <col min="12049" max="12049" width="10.5703125" style="467" customWidth="1"/>
    <col min="12050" max="12052" width="13.28515625" style="467" customWidth="1"/>
    <col min="12053" max="12053" width="10.5703125" style="467" customWidth="1"/>
    <col min="12054" max="12056" width="13.28515625" style="467" customWidth="1"/>
    <col min="12057" max="12288" width="8.28515625" style="467"/>
    <col min="12289" max="12289" width="2.42578125" style="467" customWidth="1"/>
    <col min="12290" max="12290" width="8.28515625" style="467"/>
    <col min="12291" max="12291" width="45.5703125" style="467" customWidth="1"/>
    <col min="12292" max="12292" width="18.5703125" style="467" customWidth="1"/>
    <col min="12293" max="12293" width="10.5703125" style="467" customWidth="1"/>
    <col min="12294" max="12294" width="17.42578125" style="467" customWidth="1"/>
    <col min="12295" max="12296" width="13.28515625" style="467" customWidth="1"/>
    <col min="12297" max="12297" width="10.5703125" style="467" customWidth="1"/>
    <col min="12298" max="12300" width="13.28515625" style="467" customWidth="1"/>
    <col min="12301" max="12301" width="10.5703125" style="467" customWidth="1"/>
    <col min="12302" max="12304" width="13.28515625" style="467" customWidth="1"/>
    <col min="12305" max="12305" width="10.5703125" style="467" customWidth="1"/>
    <col min="12306" max="12308" width="13.28515625" style="467" customWidth="1"/>
    <col min="12309" max="12309" width="10.5703125" style="467" customWidth="1"/>
    <col min="12310" max="12312" width="13.28515625" style="467" customWidth="1"/>
    <col min="12313" max="12544" width="8.28515625" style="467"/>
    <col min="12545" max="12545" width="2.42578125" style="467" customWidth="1"/>
    <col min="12546" max="12546" width="8.28515625" style="467"/>
    <col min="12547" max="12547" width="45.5703125" style="467" customWidth="1"/>
    <col min="12548" max="12548" width="18.5703125" style="467" customWidth="1"/>
    <col min="12549" max="12549" width="10.5703125" style="467" customWidth="1"/>
    <col min="12550" max="12550" width="17.42578125" style="467" customWidth="1"/>
    <col min="12551" max="12552" width="13.28515625" style="467" customWidth="1"/>
    <col min="12553" max="12553" width="10.5703125" style="467" customWidth="1"/>
    <col min="12554" max="12556" width="13.28515625" style="467" customWidth="1"/>
    <col min="12557" max="12557" width="10.5703125" style="467" customWidth="1"/>
    <col min="12558" max="12560" width="13.28515625" style="467" customWidth="1"/>
    <col min="12561" max="12561" width="10.5703125" style="467" customWidth="1"/>
    <col min="12562" max="12564" width="13.28515625" style="467" customWidth="1"/>
    <col min="12565" max="12565" width="10.5703125" style="467" customWidth="1"/>
    <col min="12566" max="12568" width="13.28515625" style="467" customWidth="1"/>
    <col min="12569" max="12800" width="8.28515625" style="467"/>
    <col min="12801" max="12801" width="2.42578125" style="467" customWidth="1"/>
    <col min="12802" max="12802" width="8.28515625" style="467"/>
    <col min="12803" max="12803" width="45.5703125" style="467" customWidth="1"/>
    <col min="12804" max="12804" width="18.5703125" style="467" customWidth="1"/>
    <col min="12805" max="12805" width="10.5703125" style="467" customWidth="1"/>
    <col min="12806" max="12806" width="17.42578125" style="467" customWidth="1"/>
    <col min="12807" max="12808" width="13.28515625" style="467" customWidth="1"/>
    <col min="12809" max="12809" width="10.5703125" style="467" customWidth="1"/>
    <col min="12810" max="12812" width="13.28515625" style="467" customWidth="1"/>
    <col min="12813" max="12813" width="10.5703125" style="467" customWidth="1"/>
    <col min="12814" max="12816" width="13.28515625" style="467" customWidth="1"/>
    <col min="12817" max="12817" width="10.5703125" style="467" customWidth="1"/>
    <col min="12818" max="12820" width="13.28515625" style="467" customWidth="1"/>
    <col min="12821" max="12821" width="10.5703125" style="467" customWidth="1"/>
    <col min="12822" max="12824" width="13.28515625" style="467" customWidth="1"/>
    <col min="12825" max="13056" width="8.28515625" style="467"/>
    <col min="13057" max="13057" width="2.42578125" style="467" customWidth="1"/>
    <col min="13058" max="13058" width="8.28515625" style="467"/>
    <col min="13059" max="13059" width="45.5703125" style="467" customWidth="1"/>
    <col min="13060" max="13060" width="18.5703125" style="467" customWidth="1"/>
    <col min="13061" max="13061" width="10.5703125" style="467" customWidth="1"/>
    <col min="13062" max="13062" width="17.42578125" style="467" customWidth="1"/>
    <col min="13063" max="13064" width="13.28515625" style="467" customWidth="1"/>
    <col min="13065" max="13065" width="10.5703125" style="467" customWidth="1"/>
    <col min="13066" max="13068" width="13.28515625" style="467" customWidth="1"/>
    <col min="13069" max="13069" width="10.5703125" style="467" customWidth="1"/>
    <col min="13070" max="13072" width="13.28515625" style="467" customWidth="1"/>
    <col min="13073" max="13073" width="10.5703125" style="467" customWidth="1"/>
    <col min="13074" max="13076" width="13.28515625" style="467" customWidth="1"/>
    <col min="13077" max="13077" width="10.5703125" style="467" customWidth="1"/>
    <col min="13078" max="13080" width="13.28515625" style="467" customWidth="1"/>
    <col min="13081" max="13312" width="8.28515625" style="467"/>
    <col min="13313" max="13313" width="2.42578125" style="467" customWidth="1"/>
    <col min="13314" max="13314" width="8.28515625" style="467"/>
    <col min="13315" max="13315" width="45.5703125" style="467" customWidth="1"/>
    <col min="13316" max="13316" width="18.5703125" style="467" customWidth="1"/>
    <col min="13317" max="13317" width="10.5703125" style="467" customWidth="1"/>
    <col min="13318" max="13318" width="17.42578125" style="467" customWidth="1"/>
    <col min="13319" max="13320" width="13.28515625" style="467" customWidth="1"/>
    <col min="13321" max="13321" width="10.5703125" style="467" customWidth="1"/>
    <col min="13322" max="13324" width="13.28515625" style="467" customWidth="1"/>
    <col min="13325" max="13325" width="10.5703125" style="467" customWidth="1"/>
    <col min="13326" max="13328" width="13.28515625" style="467" customWidth="1"/>
    <col min="13329" max="13329" width="10.5703125" style="467" customWidth="1"/>
    <col min="13330" max="13332" width="13.28515625" style="467" customWidth="1"/>
    <col min="13333" max="13333" width="10.5703125" style="467" customWidth="1"/>
    <col min="13334" max="13336" width="13.28515625" style="467" customWidth="1"/>
    <col min="13337" max="13568" width="8.28515625" style="467"/>
    <col min="13569" max="13569" width="2.42578125" style="467" customWidth="1"/>
    <col min="13570" max="13570" width="8.28515625" style="467"/>
    <col min="13571" max="13571" width="45.5703125" style="467" customWidth="1"/>
    <col min="13572" max="13572" width="18.5703125" style="467" customWidth="1"/>
    <col min="13573" max="13573" width="10.5703125" style="467" customWidth="1"/>
    <col min="13574" max="13574" width="17.42578125" style="467" customWidth="1"/>
    <col min="13575" max="13576" width="13.28515625" style="467" customWidth="1"/>
    <col min="13577" max="13577" width="10.5703125" style="467" customWidth="1"/>
    <col min="13578" max="13580" width="13.28515625" style="467" customWidth="1"/>
    <col min="13581" max="13581" width="10.5703125" style="467" customWidth="1"/>
    <col min="13582" max="13584" width="13.28515625" style="467" customWidth="1"/>
    <col min="13585" max="13585" width="10.5703125" style="467" customWidth="1"/>
    <col min="13586" max="13588" width="13.28515625" style="467" customWidth="1"/>
    <col min="13589" max="13589" width="10.5703125" style="467" customWidth="1"/>
    <col min="13590" max="13592" width="13.28515625" style="467" customWidth="1"/>
    <col min="13593" max="13824" width="8.28515625" style="467"/>
    <col min="13825" max="13825" width="2.42578125" style="467" customWidth="1"/>
    <col min="13826" max="13826" width="8.28515625" style="467"/>
    <col min="13827" max="13827" width="45.5703125" style="467" customWidth="1"/>
    <col min="13828" max="13828" width="18.5703125" style="467" customWidth="1"/>
    <col min="13829" max="13829" width="10.5703125" style="467" customWidth="1"/>
    <col min="13830" max="13830" width="17.42578125" style="467" customWidth="1"/>
    <col min="13831" max="13832" width="13.28515625" style="467" customWidth="1"/>
    <col min="13833" max="13833" width="10.5703125" style="467" customWidth="1"/>
    <col min="13834" max="13836" width="13.28515625" style="467" customWidth="1"/>
    <col min="13837" max="13837" width="10.5703125" style="467" customWidth="1"/>
    <col min="13838" max="13840" width="13.28515625" style="467" customWidth="1"/>
    <col min="13841" max="13841" width="10.5703125" style="467" customWidth="1"/>
    <col min="13842" max="13844" width="13.28515625" style="467" customWidth="1"/>
    <col min="13845" max="13845" width="10.5703125" style="467" customWidth="1"/>
    <col min="13846" max="13848" width="13.28515625" style="467" customWidth="1"/>
    <col min="13849" max="14080" width="8.28515625" style="467"/>
    <col min="14081" max="14081" width="2.42578125" style="467" customWidth="1"/>
    <col min="14082" max="14082" width="8.28515625" style="467"/>
    <col min="14083" max="14083" width="45.5703125" style="467" customWidth="1"/>
    <col min="14084" max="14084" width="18.5703125" style="467" customWidth="1"/>
    <col min="14085" max="14085" width="10.5703125" style="467" customWidth="1"/>
    <col min="14086" max="14086" width="17.42578125" style="467" customWidth="1"/>
    <col min="14087" max="14088" width="13.28515625" style="467" customWidth="1"/>
    <col min="14089" max="14089" width="10.5703125" style="467" customWidth="1"/>
    <col min="14090" max="14092" width="13.28515625" style="467" customWidth="1"/>
    <col min="14093" max="14093" width="10.5703125" style="467" customWidth="1"/>
    <col min="14094" max="14096" width="13.28515625" style="467" customWidth="1"/>
    <col min="14097" max="14097" width="10.5703125" style="467" customWidth="1"/>
    <col min="14098" max="14100" width="13.28515625" style="467" customWidth="1"/>
    <col min="14101" max="14101" width="10.5703125" style="467" customWidth="1"/>
    <col min="14102" max="14104" width="13.28515625" style="467" customWidth="1"/>
    <col min="14105" max="14336" width="8.28515625" style="467"/>
    <col min="14337" max="14337" width="2.42578125" style="467" customWidth="1"/>
    <col min="14338" max="14338" width="8.28515625" style="467"/>
    <col min="14339" max="14339" width="45.5703125" style="467" customWidth="1"/>
    <col min="14340" max="14340" width="18.5703125" style="467" customWidth="1"/>
    <col min="14341" max="14341" width="10.5703125" style="467" customWidth="1"/>
    <col min="14342" max="14342" width="17.42578125" style="467" customWidth="1"/>
    <col min="14343" max="14344" width="13.28515625" style="467" customWidth="1"/>
    <col min="14345" max="14345" width="10.5703125" style="467" customWidth="1"/>
    <col min="14346" max="14348" width="13.28515625" style="467" customWidth="1"/>
    <col min="14349" max="14349" width="10.5703125" style="467" customWidth="1"/>
    <col min="14350" max="14352" width="13.28515625" style="467" customWidth="1"/>
    <col min="14353" max="14353" width="10.5703125" style="467" customWidth="1"/>
    <col min="14354" max="14356" width="13.28515625" style="467" customWidth="1"/>
    <col min="14357" max="14357" width="10.5703125" style="467" customWidth="1"/>
    <col min="14358" max="14360" width="13.28515625" style="467" customWidth="1"/>
    <col min="14361" max="14592" width="8.28515625" style="467"/>
    <col min="14593" max="14593" width="2.42578125" style="467" customWidth="1"/>
    <col min="14594" max="14594" width="8.28515625" style="467"/>
    <col min="14595" max="14595" width="45.5703125" style="467" customWidth="1"/>
    <col min="14596" max="14596" width="18.5703125" style="467" customWidth="1"/>
    <col min="14597" max="14597" width="10.5703125" style="467" customWidth="1"/>
    <col min="14598" max="14598" width="17.42578125" style="467" customWidth="1"/>
    <col min="14599" max="14600" width="13.28515625" style="467" customWidth="1"/>
    <col min="14601" max="14601" width="10.5703125" style="467" customWidth="1"/>
    <col min="14602" max="14604" width="13.28515625" style="467" customWidth="1"/>
    <col min="14605" max="14605" width="10.5703125" style="467" customWidth="1"/>
    <col min="14606" max="14608" width="13.28515625" style="467" customWidth="1"/>
    <col min="14609" max="14609" width="10.5703125" style="467" customWidth="1"/>
    <col min="14610" max="14612" width="13.28515625" style="467" customWidth="1"/>
    <col min="14613" max="14613" width="10.5703125" style="467" customWidth="1"/>
    <col min="14614" max="14616" width="13.28515625" style="467" customWidth="1"/>
    <col min="14617" max="14848" width="8.28515625" style="467"/>
    <col min="14849" max="14849" width="2.42578125" style="467" customWidth="1"/>
    <col min="14850" max="14850" width="8.28515625" style="467"/>
    <col min="14851" max="14851" width="45.5703125" style="467" customWidth="1"/>
    <col min="14852" max="14852" width="18.5703125" style="467" customWidth="1"/>
    <col min="14853" max="14853" width="10.5703125" style="467" customWidth="1"/>
    <col min="14854" max="14854" width="17.42578125" style="467" customWidth="1"/>
    <col min="14855" max="14856" width="13.28515625" style="467" customWidth="1"/>
    <col min="14857" max="14857" width="10.5703125" style="467" customWidth="1"/>
    <col min="14858" max="14860" width="13.28515625" style="467" customWidth="1"/>
    <col min="14861" max="14861" width="10.5703125" style="467" customWidth="1"/>
    <col min="14862" max="14864" width="13.28515625" style="467" customWidth="1"/>
    <col min="14865" max="14865" width="10.5703125" style="467" customWidth="1"/>
    <col min="14866" max="14868" width="13.28515625" style="467" customWidth="1"/>
    <col min="14869" max="14869" width="10.5703125" style="467" customWidth="1"/>
    <col min="14870" max="14872" width="13.28515625" style="467" customWidth="1"/>
    <col min="14873" max="15104" width="8.28515625" style="467"/>
    <col min="15105" max="15105" width="2.42578125" style="467" customWidth="1"/>
    <col min="15106" max="15106" width="8.28515625" style="467"/>
    <col min="15107" max="15107" width="45.5703125" style="467" customWidth="1"/>
    <col min="15108" max="15108" width="18.5703125" style="467" customWidth="1"/>
    <col min="15109" max="15109" width="10.5703125" style="467" customWidth="1"/>
    <col min="15110" max="15110" width="17.42578125" style="467" customWidth="1"/>
    <col min="15111" max="15112" width="13.28515625" style="467" customWidth="1"/>
    <col min="15113" max="15113" width="10.5703125" style="467" customWidth="1"/>
    <col min="15114" max="15116" width="13.28515625" style="467" customWidth="1"/>
    <col min="15117" max="15117" width="10.5703125" style="467" customWidth="1"/>
    <col min="15118" max="15120" width="13.28515625" style="467" customWidth="1"/>
    <col min="15121" max="15121" width="10.5703125" style="467" customWidth="1"/>
    <col min="15122" max="15124" width="13.28515625" style="467" customWidth="1"/>
    <col min="15125" max="15125" width="10.5703125" style="467" customWidth="1"/>
    <col min="15126" max="15128" width="13.28515625" style="467" customWidth="1"/>
    <col min="15129" max="15360" width="8.28515625" style="467"/>
    <col min="15361" max="15361" width="2.42578125" style="467" customWidth="1"/>
    <col min="15362" max="15362" width="8.28515625" style="467"/>
    <col min="15363" max="15363" width="45.5703125" style="467" customWidth="1"/>
    <col min="15364" max="15364" width="18.5703125" style="467" customWidth="1"/>
    <col min="15365" max="15365" width="10.5703125" style="467" customWidth="1"/>
    <col min="15366" max="15366" width="17.42578125" style="467" customWidth="1"/>
    <col min="15367" max="15368" width="13.28515625" style="467" customWidth="1"/>
    <col min="15369" max="15369" width="10.5703125" style="467" customWidth="1"/>
    <col min="15370" max="15372" width="13.28515625" style="467" customWidth="1"/>
    <col min="15373" max="15373" width="10.5703125" style="467" customWidth="1"/>
    <col min="15374" max="15376" width="13.28515625" style="467" customWidth="1"/>
    <col min="15377" max="15377" width="10.5703125" style="467" customWidth="1"/>
    <col min="15378" max="15380" width="13.28515625" style="467" customWidth="1"/>
    <col min="15381" max="15381" width="10.5703125" style="467" customWidth="1"/>
    <col min="15382" max="15384" width="13.28515625" style="467" customWidth="1"/>
    <col min="15385" max="15616" width="8.28515625" style="467"/>
    <col min="15617" max="15617" width="2.42578125" style="467" customWidth="1"/>
    <col min="15618" max="15618" width="8.28515625" style="467"/>
    <col min="15619" max="15619" width="45.5703125" style="467" customWidth="1"/>
    <col min="15620" max="15620" width="18.5703125" style="467" customWidth="1"/>
    <col min="15621" max="15621" width="10.5703125" style="467" customWidth="1"/>
    <col min="15622" max="15622" width="17.42578125" style="467" customWidth="1"/>
    <col min="15623" max="15624" width="13.28515625" style="467" customWidth="1"/>
    <col min="15625" max="15625" width="10.5703125" style="467" customWidth="1"/>
    <col min="15626" max="15628" width="13.28515625" style="467" customWidth="1"/>
    <col min="15629" max="15629" width="10.5703125" style="467" customWidth="1"/>
    <col min="15630" max="15632" width="13.28515625" style="467" customWidth="1"/>
    <col min="15633" max="15633" width="10.5703125" style="467" customWidth="1"/>
    <col min="15634" max="15636" width="13.28515625" style="467" customWidth="1"/>
    <col min="15637" max="15637" width="10.5703125" style="467" customWidth="1"/>
    <col min="15638" max="15640" width="13.28515625" style="467" customWidth="1"/>
    <col min="15641" max="15872" width="8.28515625" style="467"/>
    <col min="15873" max="15873" width="2.42578125" style="467" customWidth="1"/>
    <col min="15874" max="15874" width="8.28515625" style="467"/>
    <col min="15875" max="15875" width="45.5703125" style="467" customWidth="1"/>
    <col min="15876" max="15876" width="18.5703125" style="467" customWidth="1"/>
    <col min="15877" max="15877" width="10.5703125" style="467" customWidth="1"/>
    <col min="15878" max="15878" width="17.42578125" style="467" customWidth="1"/>
    <col min="15879" max="15880" width="13.28515625" style="467" customWidth="1"/>
    <col min="15881" max="15881" width="10.5703125" style="467" customWidth="1"/>
    <col min="15882" max="15884" width="13.28515625" style="467" customWidth="1"/>
    <col min="15885" max="15885" width="10.5703125" style="467" customWidth="1"/>
    <col min="15886" max="15888" width="13.28515625" style="467" customWidth="1"/>
    <col min="15889" max="15889" width="10.5703125" style="467" customWidth="1"/>
    <col min="15890" max="15892" width="13.28515625" style="467" customWidth="1"/>
    <col min="15893" max="15893" width="10.5703125" style="467" customWidth="1"/>
    <col min="15894" max="15896" width="13.28515625" style="467" customWidth="1"/>
    <col min="15897" max="16128" width="8.28515625" style="467"/>
    <col min="16129" max="16129" width="2.42578125" style="467" customWidth="1"/>
    <col min="16130" max="16130" width="8.28515625" style="467"/>
    <col min="16131" max="16131" width="45.5703125" style="467" customWidth="1"/>
    <col min="16132" max="16132" width="18.5703125" style="467" customWidth="1"/>
    <col min="16133" max="16133" width="10.5703125" style="467" customWidth="1"/>
    <col min="16134" max="16134" width="17.42578125" style="467" customWidth="1"/>
    <col min="16135" max="16136" width="13.28515625" style="467" customWidth="1"/>
    <col min="16137" max="16137" width="10.5703125" style="467" customWidth="1"/>
    <col min="16138" max="16140" width="13.28515625" style="467" customWidth="1"/>
    <col min="16141" max="16141" width="10.5703125" style="467" customWidth="1"/>
    <col min="16142" max="16144" width="13.28515625" style="467" customWidth="1"/>
    <col min="16145" max="16145" width="10.5703125" style="467" customWidth="1"/>
    <col min="16146" max="16148" width="13.28515625" style="467" customWidth="1"/>
    <col min="16149" max="16149" width="10.5703125" style="467" customWidth="1"/>
    <col min="16150" max="16152" width="13.28515625" style="467" customWidth="1"/>
    <col min="16153" max="16384" width="8.28515625" style="467"/>
  </cols>
  <sheetData>
    <row r="1" spans="2:24" ht="15" customHeight="1" x14ac:dyDescent="0.25">
      <c r="B1" s="465"/>
      <c r="C1" s="539" t="s">
        <v>611</v>
      </c>
      <c r="D1" s="496"/>
      <c r="E1" s="627" t="s">
        <v>612</v>
      </c>
      <c r="F1" s="628"/>
      <c r="G1" s="628"/>
      <c r="H1" s="629"/>
      <c r="I1" s="627" t="s">
        <v>613</v>
      </c>
      <c r="J1" s="628"/>
      <c r="K1" s="628"/>
      <c r="L1" s="629"/>
      <c r="M1" s="627" t="s">
        <v>614</v>
      </c>
      <c r="N1" s="628"/>
      <c r="O1" s="628"/>
      <c r="P1" s="629"/>
      <c r="Q1" s="627" t="s">
        <v>615</v>
      </c>
      <c r="R1" s="628"/>
      <c r="S1" s="628"/>
      <c r="T1" s="629"/>
      <c r="U1" s="627" t="s">
        <v>616</v>
      </c>
      <c r="V1" s="628"/>
      <c r="W1" s="628"/>
      <c r="X1" s="629"/>
    </row>
    <row r="2" spans="2:24" ht="15" x14ac:dyDescent="0.25">
      <c r="B2" s="468"/>
      <c r="C2" s="540" t="s">
        <v>1071</v>
      </c>
      <c r="D2" s="497"/>
      <c r="E2" s="630"/>
      <c r="F2" s="631"/>
      <c r="G2" s="631"/>
      <c r="H2" s="632"/>
      <c r="I2" s="630"/>
      <c r="J2" s="631"/>
      <c r="K2" s="631"/>
      <c r="L2" s="632"/>
      <c r="M2" s="630"/>
      <c r="N2" s="631"/>
      <c r="O2" s="631"/>
      <c r="P2" s="632"/>
      <c r="Q2" s="630"/>
      <c r="R2" s="631"/>
      <c r="S2" s="631"/>
      <c r="T2" s="632"/>
      <c r="U2" s="630"/>
      <c r="V2" s="631"/>
      <c r="W2" s="631"/>
      <c r="X2" s="632"/>
    </row>
    <row r="3" spans="2:24" ht="15.75" thickBot="1" x14ac:dyDescent="0.3">
      <c r="B3" s="468"/>
      <c r="C3" s="540" t="s">
        <v>1084</v>
      </c>
      <c r="D3" s="497"/>
      <c r="E3" s="633"/>
      <c r="F3" s="634"/>
      <c r="G3" s="634"/>
      <c r="H3" s="635"/>
      <c r="I3" s="633"/>
      <c r="J3" s="634"/>
      <c r="K3" s="634"/>
      <c r="L3" s="635"/>
      <c r="M3" s="633"/>
      <c r="N3" s="634"/>
      <c r="O3" s="634"/>
      <c r="P3" s="635"/>
      <c r="Q3" s="633"/>
      <c r="R3" s="634"/>
      <c r="S3" s="634"/>
      <c r="T3" s="635"/>
      <c r="U3" s="633"/>
      <c r="V3" s="634"/>
      <c r="W3" s="634"/>
      <c r="X3" s="635"/>
    </row>
    <row r="4" spans="2:24" ht="45.75" thickBot="1" x14ac:dyDescent="0.25">
      <c r="B4" s="541" t="s">
        <v>414</v>
      </c>
      <c r="C4" s="542" t="s">
        <v>2</v>
      </c>
      <c r="D4" s="543" t="s">
        <v>416</v>
      </c>
      <c r="E4" s="536" t="s">
        <v>854</v>
      </c>
      <c r="F4" s="537" t="s">
        <v>415</v>
      </c>
      <c r="G4" s="537" t="s">
        <v>1</v>
      </c>
      <c r="H4" s="538" t="s">
        <v>417</v>
      </c>
      <c r="I4" s="536" t="s">
        <v>625</v>
      </c>
      <c r="J4" s="537" t="s">
        <v>415</v>
      </c>
      <c r="K4" s="537" t="s">
        <v>1</v>
      </c>
      <c r="L4" s="538" t="s">
        <v>417</v>
      </c>
      <c r="M4" s="536" t="s">
        <v>625</v>
      </c>
      <c r="N4" s="537" t="s">
        <v>415</v>
      </c>
      <c r="O4" s="537" t="s">
        <v>1</v>
      </c>
      <c r="P4" s="538" t="s">
        <v>417</v>
      </c>
      <c r="Q4" s="536" t="s">
        <v>625</v>
      </c>
      <c r="R4" s="537" t="s">
        <v>415</v>
      </c>
      <c r="S4" s="537" t="s">
        <v>1</v>
      </c>
      <c r="T4" s="538" t="s">
        <v>417</v>
      </c>
      <c r="U4" s="536" t="s">
        <v>625</v>
      </c>
      <c r="V4" s="537" t="s">
        <v>415</v>
      </c>
      <c r="W4" s="537" t="s">
        <v>1</v>
      </c>
      <c r="X4" s="538" t="s">
        <v>417</v>
      </c>
    </row>
    <row r="5" spans="2:24" ht="14.1" customHeight="1" thickBot="1" x14ac:dyDescent="0.25">
      <c r="B5" s="602" t="s">
        <v>654</v>
      </c>
      <c r="C5" s="603" t="s">
        <v>655</v>
      </c>
      <c r="D5" s="604" t="s">
        <v>653</v>
      </c>
      <c r="E5" s="605">
        <v>31</v>
      </c>
      <c r="F5" s="606">
        <v>4951979.5</v>
      </c>
      <c r="G5" s="606">
        <v>2246072</v>
      </c>
      <c r="H5" s="607">
        <v>2.2000000000000002</v>
      </c>
      <c r="I5" s="605">
        <v>6</v>
      </c>
      <c r="J5" s="606">
        <v>379500</v>
      </c>
      <c r="K5" s="606">
        <v>202130</v>
      </c>
      <c r="L5" s="607">
        <v>1.88</v>
      </c>
      <c r="M5" s="605">
        <v>10</v>
      </c>
      <c r="N5" s="606">
        <v>1975273.25</v>
      </c>
      <c r="O5" s="606">
        <v>642558</v>
      </c>
      <c r="P5" s="607">
        <v>3.07</v>
      </c>
      <c r="Q5" s="605">
        <v>4</v>
      </c>
      <c r="R5" s="606">
        <v>987015</v>
      </c>
      <c r="S5" s="606">
        <v>410400</v>
      </c>
      <c r="T5" s="607">
        <v>2.41</v>
      </c>
      <c r="U5" s="605">
        <v>10</v>
      </c>
      <c r="V5" s="606">
        <v>1499092.25</v>
      </c>
      <c r="W5" s="606">
        <v>879885</v>
      </c>
      <c r="X5" s="607">
        <v>1.7</v>
      </c>
    </row>
    <row r="6" spans="2:24" ht="15" thickBot="1" x14ac:dyDescent="0.25">
      <c r="B6" s="602" t="s">
        <v>127</v>
      </c>
      <c r="C6" s="603" t="s">
        <v>125</v>
      </c>
      <c r="D6" s="604" t="s">
        <v>653</v>
      </c>
      <c r="E6" s="605">
        <v>5</v>
      </c>
      <c r="F6" s="606">
        <v>150146.84</v>
      </c>
      <c r="G6" s="606">
        <v>349534</v>
      </c>
      <c r="H6" s="607">
        <v>0.43</v>
      </c>
      <c r="I6" s="605"/>
      <c r="J6" s="606"/>
      <c r="K6" s="606"/>
      <c r="L6" s="607"/>
      <c r="M6" s="605">
        <v>1</v>
      </c>
      <c r="N6" s="606">
        <v>6300</v>
      </c>
      <c r="O6" s="606">
        <v>350</v>
      </c>
      <c r="P6" s="607">
        <v>18</v>
      </c>
      <c r="Q6" s="605">
        <v>2</v>
      </c>
      <c r="R6" s="606">
        <v>132747.1</v>
      </c>
      <c r="S6" s="606">
        <v>198130</v>
      </c>
      <c r="T6" s="607">
        <v>0.67</v>
      </c>
      <c r="U6" s="605">
        <v>1</v>
      </c>
      <c r="V6" s="606">
        <v>9615.4</v>
      </c>
      <c r="W6" s="606">
        <v>2620</v>
      </c>
      <c r="X6" s="607">
        <v>3.67</v>
      </c>
    </row>
    <row r="7" spans="2:24" ht="15" thickBot="1" x14ac:dyDescent="0.25">
      <c r="B7" s="602" t="s">
        <v>24</v>
      </c>
      <c r="C7" s="603" t="s">
        <v>23</v>
      </c>
      <c r="D7" s="604" t="s">
        <v>657</v>
      </c>
      <c r="E7" s="605">
        <v>25</v>
      </c>
      <c r="F7" s="606">
        <v>1239086.3499999999</v>
      </c>
      <c r="G7" s="606">
        <v>48500</v>
      </c>
      <c r="H7" s="607">
        <v>25.55</v>
      </c>
      <c r="I7" s="605">
        <v>6</v>
      </c>
      <c r="J7" s="606">
        <v>370306.55</v>
      </c>
      <c r="K7" s="606">
        <v>12115</v>
      </c>
      <c r="L7" s="607">
        <v>30.57</v>
      </c>
      <c r="M7" s="605">
        <v>9</v>
      </c>
      <c r="N7" s="606">
        <v>232899.40000000002</v>
      </c>
      <c r="O7" s="606">
        <v>9325</v>
      </c>
      <c r="P7" s="607">
        <v>24.98</v>
      </c>
      <c r="Q7" s="605">
        <v>3</v>
      </c>
      <c r="R7" s="606">
        <v>189878.6</v>
      </c>
      <c r="S7" s="606">
        <v>9760</v>
      </c>
      <c r="T7" s="607">
        <v>19.45</v>
      </c>
      <c r="U7" s="605">
        <v>7</v>
      </c>
      <c r="V7" s="606">
        <v>446001.8</v>
      </c>
      <c r="W7" s="606">
        <v>17300</v>
      </c>
      <c r="X7" s="607">
        <v>25.78</v>
      </c>
    </row>
    <row r="8" spans="2:24" ht="15" thickBot="1" x14ac:dyDescent="0.25">
      <c r="B8" s="602" t="s">
        <v>27</v>
      </c>
      <c r="C8" s="603" t="s">
        <v>656</v>
      </c>
      <c r="D8" s="604" t="s">
        <v>653</v>
      </c>
      <c r="E8" s="605">
        <v>14</v>
      </c>
      <c r="F8" s="606">
        <v>3414155.85</v>
      </c>
      <c r="G8" s="606">
        <v>100075</v>
      </c>
      <c r="H8" s="607">
        <v>34.119999999999997</v>
      </c>
      <c r="I8" s="605">
        <v>1</v>
      </c>
      <c r="J8" s="606">
        <v>56646</v>
      </c>
      <c r="K8" s="606">
        <v>1800</v>
      </c>
      <c r="L8" s="607">
        <v>31.47</v>
      </c>
      <c r="M8" s="605">
        <v>7</v>
      </c>
      <c r="N8" s="606">
        <v>2199670.9</v>
      </c>
      <c r="O8" s="606">
        <v>65330</v>
      </c>
      <c r="P8" s="607">
        <v>33.67</v>
      </c>
      <c r="Q8" s="605">
        <v>1</v>
      </c>
      <c r="R8" s="606">
        <v>177940</v>
      </c>
      <c r="S8" s="606">
        <v>7000</v>
      </c>
      <c r="T8" s="607">
        <v>25.42</v>
      </c>
      <c r="U8" s="605">
        <v>4</v>
      </c>
      <c r="V8" s="606">
        <v>974849.35</v>
      </c>
      <c r="W8" s="606">
        <v>25885</v>
      </c>
      <c r="X8" s="607">
        <v>37.659999999999997</v>
      </c>
    </row>
    <row r="9" spans="2:24" ht="15" thickBot="1" x14ac:dyDescent="0.25">
      <c r="B9" s="602" t="s">
        <v>98</v>
      </c>
      <c r="C9" s="603" t="s">
        <v>656</v>
      </c>
      <c r="D9" s="604" t="s">
        <v>653</v>
      </c>
      <c r="E9" s="605">
        <v>13</v>
      </c>
      <c r="F9" s="606">
        <v>1069408.32</v>
      </c>
      <c r="G9" s="606">
        <v>28221</v>
      </c>
      <c r="H9" s="607">
        <v>37.89</v>
      </c>
      <c r="I9" s="605">
        <v>2</v>
      </c>
      <c r="J9" s="606">
        <v>128788.8</v>
      </c>
      <c r="K9" s="606">
        <v>3160</v>
      </c>
      <c r="L9" s="607">
        <v>40.76</v>
      </c>
      <c r="M9" s="605">
        <v>3</v>
      </c>
      <c r="N9" s="606">
        <v>58838</v>
      </c>
      <c r="O9" s="606">
        <v>1495</v>
      </c>
      <c r="P9" s="607">
        <v>39.36</v>
      </c>
      <c r="Q9" s="605">
        <v>1</v>
      </c>
      <c r="R9" s="606">
        <v>169551.4</v>
      </c>
      <c r="S9" s="606">
        <v>6670</v>
      </c>
      <c r="T9" s="607">
        <v>25.42</v>
      </c>
      <c r="U9" s="605">
        <v>7</v>
      </c>
      <c r="V9" s="606">
        <v>712230.12</v>
      </c>
      <c r="W9" s="606">
        <v>16896</v>
      </c>
      <c r="X9" s="607">
        <v>42.15</v>
      </c>
    </row>
    <row r="10" spans="2:24" ht="15" thickBot="1" x14ac:dyDescent="0.25">
      <c r="B10" s="602" t="s">
        <v>26</v>
      </c>
      <c r="C10" s="603" t="s">
        <v>25</v>
      </c>
      <c r="D10" s="604" t="s">
        <v>658</v>
      </c>
      <c r="E10" s="605">
        <v>17</v>
      </c>
      <c r="F10" s="606">
        <v>792125.96</v>
      </c>
      <c r="G10" s="606">
        <v>340873</v>
      </c>
      <c r="H10" s="607">
        <v>2.3199999999999998</v>
      </c>
      <c r="I10" s="605">
        <v>4</v>
      </c>
      <c r="J10" s="606">
        <v>50528.100000000006</v>
      </c>
      <c r="K10" s="606">
        <v>13495</v>
      </c>
      <c r="L10" s="607">
        <v>3.74</v>
      </c>
      <c r="M10" s="605">
        <v>4</v>
      </c>
      <c r="N10" s="606">
        <v>44945</v>
      </c>
      <c r="O10" s="606">
        <v>11400</v>
      </c>
      <c r="P10" s="607">
        <v>3.94</v>
      </c>
      <c r="Q10" s="605">
        <v>3</v>
      </c>
      <c r="R10" s="606">
        <v>503742</v>
      </c>
      <c r="S10" s="606">
        <v>224000</v>
      </c>
      <c r="T10" s="607">
        <v>2.25</v>
      </c>
      <c r="U10" s="605">
        <v>4</v>
      </c>
      <c r="V10" s="606">
        <v>126185.86</v>
      </c>
      <c r="W10" s="606">
        <v>74978</v>
      </c>
      <c r="X10" s="607">
        <v>1.68</v>
      </c>
    </row>
    <row r="11" spans="2:24" ht="15" thickBot="1" x14ac:dyDescent="0.25">
      <c r="B11" s="602" t="s">
        <v>128</v>
      </c>
      <c r="C11" s="603" t="s">
        <v>129</v>
      </c>
      <c r="D11" s="604" t="s">
        <v>658</v>
      </c>
      <c r="E11" s="605">
        <v>1</v>
      </c>
      <c r="F11" s="606">
        <v>39000</v>
      </c>
      <c r="G11" s="606">
        <v>15000</v>
      </c>
      <c r="H11" s="607">
        <v>2.6</v>
      </c>
      <c r="I11" s="605"/>
      <c r="J11" s="606"/>
      <c r="K11" s="606"/>
      <c r="L11" s="607"/>
      <c r="M11" s="605">
        <v>0</v>
      </c>
      <c r="N11" s="606">
        <v>0</v>
      </c>
      <c r="O11" s="606">
        <v>0</v>
      </c>
      <c r="P11" s="607" t="s">
        <v>939</v>
      </c>
      <c r="Q11" s="605">
        <v>0</v>
      </c>
      <c r="R11" s="606">
        <v>0</v>
      </c>
      <c r="S11" s="606">
        <v>0</v>
      </c>
      <c r="T11" s="607" t="s">
        <v>939</v>
      </c>
      <c r="U11" s="605">
        <v>1</v>
      </c>
      <c r="V11" s="606">
        <v>39000</v>
      </c>
      <c r="W11" s="606">
        <v>15000</v>
      </c>
      <c r="X11" s="607">
        <v>2.6</v>
      </c>
    </row>
    <row r="12" spans="2:24" ht="15" thickBot="1" x14ac:dyDescent="0.25">
      <c r="B12" s="602" t="s">
        <v>130</v>
      </c>
      <c r="C12" s="603" t="s">
        <v>131</v>
      </c>
      <c r="D12" s="604" t="s">
        <v>658</v>
      </c>
      <c r="E12" s="605">
        <v>4</v>
      </c>
      <c r="F12" s="606">
        <v>124244.2</v>
      </c>
      <c r="G12" s="606">
        <v>34490</v>
      </c>
      <c r="H12" s="607">
        <v>3.6</v>
      </c>
      <c r="I12" s="605">
        <v>3</v>
      </c>
      <c r="J12" s="606">
        <v>69164.2</v>
      </c>
      <c r="K12" s="606">
        <v>20890</v>
      </c>
      <c r="L12" s="607">
        <v>3.31</v>
      </c>
      <c r="M12" s="605">
        <v>0</v>
      </c>
      <c r="N12" s="606">
        <v>0</v>
      </c>
      <c r="O12" s="606">
        <v>0</v>
      </c>
      <c r="P12" s="607" t="s">
        <v>939</v>
      </c>
      <c r="Q12" s="605">
        <v>0</v>
      </c>
      <c r="R12" s="606">
        <v>0</v>
      </c>
      <c r="S12" s="606">
        <v>0</v>
      </c>
      <c r="T12" s="607" t="s">
        <v>939</v>
      </c>
      <c r="U12" s="605">
        <v>1</v>
      </c>
      <c r="V12" s="606">
        <v>55080</v>
      </c>
      <c r="W12" s="606">
        <v>13600</v>
      </c>
      <c r="X12" s="607">
        <v>4.05</v>
      </c>
    </row>
    <row r="13" spans="2:24" ht="15" thickBot="1" x14ac:dyDescent="0.25">
      <c r="B13" s="602" t="s">
        <v>984</v>
      </c>
      <c r="C13" s="603" t="s">
        <v>659</v>
      </c>
      <c r="D13" s="604" t="s">
        <v>653</v>
      </c>
      <c r="E13" s="605">
        <v>1</v>
      </c>
      <c r="F13" s="606">
        <v>42180.4</v>
      </c>
      <c r="G13" s="606">
        <v>680</v>
      </c>
      <c r="H13" s="607">
        <v>62.03</v>
      </c>
      <c r="I13" s="605">
        <v>1</v>
      </c>
      <c r="J13" s="606">
        <v>42180.4</v>
      </c>
      <c r="K13" s="606">
        <v>680</v>
      </c>
      <c r="L13" s="607">
        <v>62.03</v>
      </c>
      <c r="M13" s="605"/>
      <c r="N13" s="606"/>
      <c r="O13" s="606"/>
      <c r="P13" s="607"/>
      <c r="Q13" s="605"/>
      <c r="R13" s="606"/>
      <c r="S13" s="606"/>
      <c r="T13" s="607"/>
      <c r="U13" s="605"/>
      <c r="V13" s="606"/>
      <c r="W13" s="606"/>
      <c r="X13" s="607"/>
    </row>
    <row r="14" spans="2:24" ht="15" thickBot="1" x14ac:dyDescent="0.25">
      <c r="B14" s="602" t="s">
        <v>28</v>
      </c>
      <c r="C14" s="603" t="s">
        <v>133</v>
      </c>
      <c r="D14" s="604" t="s">
        <v>653</v>
      </c>
      <c r="E14" s="605">
        <v>24</v>
      </c>
      <c r="F14" s="606">
        <v>17544466.399999999</v>
      </c>
      <c r="G14" s="606">
        <v>539630</v>
      </c>
      <c r="H14" s="607">
        <v>32.51</v>
      </c>
      <c r="I14" s="605">
        <v>7</v>
      </c>
      <c r="J14" s="606">
        <v>919579.4</v>
      </c>
      <c r="K14" s="606">
        <v>21600</v>
      </c>
      <c r="L14" s="607">
        <v>42.57</v>
      </c>
      <c r="M14" s="605">
        <v>7</v>
      </c>
      <c r="N14" s="606">
        <v>1596567.8</v>
      </c>
      <c r="O14" s="606">
        <v>46520</v>
      </c>
      <c r="P14" s="607">
        <v>34.32</v>
      </c>
      <c r="Q14" s="605">
        <v>4</v>
      </c>
      <c r="R14" s="606">
        <v>6091038.2000000002</v>
      </c>
      <c r="S14" s="606">
        <v>208640</v>
      </c>
      <c r="T14" s="607">
        <v>29.19</v>
      </c>
      <c r="U14" s="605">
        <v>4</v>
      </c>
      <c r="V14" s="606">
        <v>2436438</v>
      </c>
      <c r="W14" s="606">
        <v>85470</v>
      </c>
      <c r="X14" s="607">
        <v>28.51</v>
      </c>
    </row>
    <row r="15" spans="2:24" ht="15" thickBot="1" x14ac:dyDescent="0.25">
      <c r="B15" s="602" t="s">
        <v>899</v>
      </c>
      <c r="C15" s="603" t="s">
        <v>659</v>
      </c>
      <c r="D15" s="604" t="s">
        <v>653</v>
      </c>
      <c r="E15" s="605">
        <v>1</v>
      </c>
      <c r="F15" s="606">
        <v>93825</v>
      </c>
      <c r="G15" s="606">
        <v>900</v>
      </c>
      <c r="H15" s="607">
        <v>104.25</v>
      </c>
      <c r="I15" s="605">
        <v>1</v>
      </c>
      <c r="J15" s="606">
        <v>93825</v>
      </c>
      <c r="K15" s="606">
        <v>900</v>
      </c>
      <c r="L15" s="607">
        <v>104.25</v>
      </c>
      <c r="M15" s="605"/>
      <c r="N15" s="606"/>
      <c r="O15" s="606"/>
      <c r="P15" s="607"/>
      <c r="Q15" s="605"/>
      <c r="R15" s="606"/>
      <c r="S15" s="606"/>
      <c r="T15" s="607"/>
      <c r="U15" s="605"/>
      <c r="V15" s="606"/>
      <c r="W15" s="606"/>
      <c r="X15" s="607"/>
    </row>
    <row r="16" spans="2:24" ht="15" thickBot="1" x14ac:dyDescent="0.25">
      <c r="B16" s="602" t="s">
        <v>644</v>
      </c>
      <c r="C16" s="603" t="s">
        <v>645</v>
      </c>
      <c r="D16" s="604" t="s">
        <v>658</v>
      </c>
      <c r="E16" s="605">
        <v>1</v>
      </c>
      <c r="F16" s="606">
        <v>106639</v>
      </c>
      <c r="G16" s="606">
        <v>164060</v>
      </c>
      <c r="H16" s="607">
        <v>0.65</v>
      </c>
      <c r="I16" s="605"/>
      <c r="J16" s="606"/>
      <c r="K16" s="606"/>
      <c r="L16" s="607"/>
      <c r="M16" s="605">
        <v>0</v>
      </c>
      <c r="N16" s="606">
        <v>0</v>
      </c>
      <c r="O16" s="606">
        <v>0</v>
      </c>
      <c r="P16" s="607" t="s">
        <v>939</v>
      </c>
      <c r="Q16" s="605">
        <v>0</v>
      </c>
      <c r="R16" s="606">
        <v>0</v>
      </c>
      <c r="S16" s="606">
        <v>0</v>
      </c>
      <c r="T16" s="607" t="s">
        <v>939</v>
      </c>
      <c r="U16" s="605">
        <v>0</v>
      </c>
      <c r="V16" s="606">
        <v>0</v>
      </c>
      <c r="W16" s="606">
        <v>0</v>
      </c>
      <c r="X16" s="607" t="s">
        <v>939</v>
      </c>
    </row>
    <row r="17" spans="2:24" ht="15" thickBot="1" x14ac:dyDescent="0.25">
      <c r="B17" s="602" t="s">
        <v>136</v>
      </c>
      <c r="C17" s="603" t="s">
        <v>137</v>
      </c>
      <c r="D17" s="604" t="s">
        <v>657</v>
      </c>
      <c r="E17" s="605">
        <v>1</v>
      </c>
      <c r="F17" s="606">
        <v>1020160</v>
      </c>
      <c r="G17" s="606">
        <v>32000</v>
      </c>
      <c r="H17" s="607">
        <v>31.88</v>
      </c>
      <c r="I17" s="605"/>
      <c r="J17" s="606"/>
      <c r="K17" s="606"/>
      <c r="L17" s="607"/>
      <c r="M17" s="605">
        <v>0</v>
      </c>
      <c r="N17" s="606">
        <v>0</v>
      </c>
      <c r="O17" s="606">
        <v>0</v>
      </c>
      <c r="P17" s="607" t="s">
        <v>939</v>
      </c>
      <c r="Q17" s="605">
        <v>0</v>
      </c>
      <c r="R17" s="606">
        <v>0</v>
      </c>
      <c r="S17" s="606">
        <v>0</v>
      </c>
      <c r="T17" s="607" t="s">
        <v>939</v>
      </c>
      <c r="U17" s="605">
        <v>0</v>
      </c>
      <c r="V17" s="606">
        <v>0</v>
      </c>
      <c r="W17" s="606">
        <v>0</v>
      </c>
      <c r="X17" s="607" t="s">
        <v>939</v>
      </c>
    </row>
    <row r="18" spans="2:24" ht="15" thickBot="1" x14ac:dyDescent="0.25">
      <c r="B18" s="602" t="s">
        <v>900</v>
      </c>
      <c r="C18" s="603" t="s">
        <v>901</v>
      </c>
      <c r="D18" s="604" t="s">
        <v>657</v>
      </c>
      <c r="E18" s="605">
        <v>2</v>
      </c>
      <c r="F18" s="606">
        <v>85132.55</v>
      </c>
      <c r="G18" s="606">
        <v>935</v>
      </c>
      <c r="H18" s="607">
        <v>91.05</v>
      </c>
      <c r="I18" s="605">
        <v>2</v>
      </c>
      <c r="J18" s="606">
        <v>85132.55</v>
      </c>
      <c r="K18" s="606">
        <v>935</v>
      </c>
      <c r="L18" s="607">
        <v>91.05</v>
      </c>
      <c r="M18" s="605">
        <v>0</v>
      </c>
      <c r="N18" s="606">
        <v>0</v>
      </c>
      <c r="O18" s="606">
        <v>0</v>
      </c>
      <c r="P18" s="607" t="s">
        <v>939</v>
      </c>
      <c r="Q18" s="605">
        <v>0</v>
      </c>
      <c r="R18" s="606">
        <v>0</v>
      </c>
      <c r="S18" s="606">
        <v>0</v>
      </c>
      <c r="T18" s="607" t="s">
        <v>939</v>
      </c>
      <c r="U18" s="605">
        <v>0</v>
      </c>
      <c r="V18" s="606">
        <v>0</v>
      </c>
      <c r="W18" s="606">
        <v>0</v>
      </c>
      <c r="X18" s="607" t="s">
        <v>939</v>
      </c>
    </row>
    <row r="19" spans="2:24" ht="15" thickBot="1" x14ac:dyDescent="0.25">
      <c r="B19" s="602" t="s">
        <v>138</v>
      </c>
      <c r="C19" s="603" t="s">
        <v>81</v>
      </c>
      <c r="D19" s="604" t="s">
        <v>657</v>
      </c>
      <c r="E19" s="605">
        <v>1</v>
      </c>
      <c r="F19" s="606">
        <v>310514.40000000002</v>
      </c>
      <c r="G19" s="606">
        <v>34160</v>
      </c>
      <c r="H19" s="607">
        <v>9.09</v>
      </c>
      <c r="I19" s="605"/>
      <c r="J19" s="606"/>
      <c r="K19" s="606"/>
      <c r="L19" s="607"/>
      <c r="M19" s="605">
        <v>0</v>
      </c>
      <c r="N19" s="606">
        <v>0</v>
      </c>
      <c r="O19" s="606">
        <v>0</v>
      </c>
      <c r="P19" s="607" t="s">
        <v>939</v>
      </c>
      <c r="Q19" s="605">
        <v>0</v>
      </c>
      <c r="R19" s="606">
        <v>0</v>
      </c>
      <c r="S19" s="606">
        <v>0</v>
      </c>
      <c r="T19" s="607" t="s">
        <v>939</v>
      </c>
      <c r="U19" s="605">
        <v>0</v>
      </c>
      <c r="V19" s="606">
        <v>0</v>
      </c>
      <c r="W19" s="606">
        <v>0</v>
      </c>
      <c r="X19" s="607" t="s">
        <v>939</v>
      </c>
    </row>
    <row r="20" spans="2:24" ht="15" thickBot="1" x14ac:dyDescent="0.25">
      <c r="B20" s="602" t="s">
        <v>906</v>
      </c>
      <c r="C20" s="603" t="s">
        <v>108</v>
      </c>
      <c r="D20" s="604" t="s">
        <v>657</v>
      </c>
      <c r="E20" s="605">
        <v>1</v>
      </c>
      <c r="F20" s="606">
        <v>34195.199999999997</v>
      </c>
      <c r="G20" s="606">
        <v>320</v>
      </c>
      <c r="H20" s="607">
        <v>106.86</v>
      </c>
      <c r="I20" s="605"/>
      <c r="J20" s="606"/>
      <c r="K20" s="606"/>
      <c r="L20" s="607"/>
      <c r="M20" s="605">
        <v>0</v>
      </c>
      <c r="N20" s="606">
        <v>0</v>
      </c>
      <c r="O20" s="606">
        <v>0</v>
      </c>
      <c r="P20" s="607" t="s">
        <v>939</v>
      </c>
      <c r="Q20" s="605">
        <v>0</v>
      </c>
      <c r="R20" s="606">
        <v>0</v>
      </c>
      <c r="S20" s="606">
        <v>0</v>
      </c>
      <c r="T20" s="607" t="s">
        <v>939</v>
      </c>
      <c r="U20" s="605">
        <v>0</v>
      </c>
      <c r="V20" s="606">
        <v>0</v>
      </c>
      <c r="W20" s="606">
        <v>0</v>
      </c>
      <c r="X20" s="607" t="s">
        <v>939</v>
      </c>
    </row>
    <row r="21" spans="2:24" ht="15" thickBot="1" x14ac:dyDescent="0.25">
      <c r="B21" s="602" t="s">
        <v>1042</v>
      </c>
      <c r="C21" s="603" t="s">
        <v>1043</v>
      </c>
      <c r="D21" s="604" t="s">
        <v>657</v>
      </c>
      <c r="E21" s="605">
        <v>1</v>
      </c>
      <c r="F21" s="606">
        <v>197784.18</v>
      </c>
      <c r="G21" s="606">
        <v>1009</v>
      </c>
      <c r="H21" s="607">
        <v>196.02</v>
      </c>
      <c r="I21" s="605"/>
      <c r="J21" s="606"/>
      <c r="K21" s="606"/>
      <c r="L21" s="607"/>
      <c r="M21" s="605">
        <v>0</v>
      </c>
      <c r="N21" s="606">
        <v>0</v>
      </c>
      <c r="O21" s="606">
        <v>0</v>
      </c>
      <c r="P21" s="607" t="s">
        <v>939</v>
      </c>
      <c r="Q21" s="605">
        <v>0</v>
      </c>
      <c r="R21" s="606">
        <v>0</v>
      </c>
      <c r="S21" s="606">
        <v>0</v>
      </c>
      <c r="T21" s="607" t="s">
        <v>939</v>
      </c>
      <c r="U21" s="605">
        <v>0</v>
      </c>
      <c r="V21" s="606">
        <v>0</v>
      </c>
      <c r="W21" s="606">
        <v>0</v>
      </c>
      <c r="X21" s="607" t="s">
        <v>939</v>
      </c>
    </row>
    <row r="22" spans="2:24" ht="15" thickBot="1" x14ac:dyDescent="0.25">
      <c r="B22" s="602" t="s">
        <v>162</v>
      </c>
      <c r="C22" s="603" t="s">
        <v>895</v>
      </c>
      <c r="D22" s="604" t="s">
        <v>658</v>
      </c>
      <c r="E22" s="605">
        <v>1</v>
      </c>
      <c r="F22" s="606">
        <v>4420.5</v>
      </c>
      <c r="G22" s="606">
        <v>350</v>
      </c>
      <c r="H22" s="607">
        <v>12.63</v>
      </c>
      <c r="I22" s="605">
        <v>1</v>
      </c>
      <c r="J22" s="606">
        <v>4420.5</v>
      </c>
      <c r="K22" s="606">
        <v>350</v>
      </c>
      <c r="L22" s="607">
        <v>12.63</v>
      </c>
      <c r="M22" s="605"/>
      <c r="N22" s="606"/>
      <c r="O22" s="606"/>
      <c r="P22" s="607"/>
      <c r="Q22" s="605"/>
      <c r="R22" s="606"/>
      <c r="S22" s="606"/>
      <c r="T22" s="607"/>
      <c r="U22" s="605"/>
      <c r="V22" s="606"/>
      <c r="W22" s="606"/>
      <c r="X22" s="607"/>
    </row>
    <row r="23" spans="2:24" ht="15" thickBot="1" x14ac:dyDescent="0.25">
      <c r="B23" s="602" t="s">
        <v>660</v>
      </c>
      <c r="C23" s="603" t="s">
        <v>661</v>
      </c>
      <c r="D23" s="604" t="s">
        <v>662</v>
      </c>
      <c r="E23" s="605">
        <v>2</v>
      </c>
      <c r="F23" s="606">
        <v>5359.8</v>
      </c>
      <c r="G23" s="606">
        <v>160</v>
      </c>
      <c r="H23" s="607">
        <v>33.5</v>
      </c>
      <c r="I23" s="605">
        <v>1</v>
      </c>
      <c r="J23" s="606">
        <v>2676.3</v>
      </c>
      <c r="K23" s="606">
        <v>110</v>
      </c>
      <c r="L23" s="607">
        <v>24.33</v>
      </c>
      <c r="M23" s="605">
        <v>1</v>
      </c>
      <c r="N23" s="606">
        <v>2683.5</v>
      </c>
      <c r="O23" s="606">
        <v>50</v>
      </c>
      <c r="P23" s="607">
        <v>53.67</v>
      </c>
      <c r="Q23" s="605"/>
      <c r="R23" s="606"/>
      <c r="S23" s="606"/>
      <c r="T23" s="607"/>
      <c r="U23" s="605"/>
      <c r="V23" s="606"/>
      <c r="W23" s="606"/>
      <c r="X23" s="607"/>
    </row>
    <row r="24" spans="2:24" ht="15" thickBot="1" x14ac:dyDescent="0.25">
      <c r="B24" s="602" t="s">
        <v>5</v>
      </c>
      <c r="C24" s="603" t="s">
        <v>4</v>
      </c>
      <c r="D24" s="604" t="s">
        <v>662</v>
      </c>
      <c r="E24" s="605">
        <v>19</v>
      </c>
      <c r="F24" s="606">
        <v>579734.28</v>
      </c>
      <c r="G24" s="606">
        <v>5250</v>
      </c>
      <c r="H24" s="607">
        <v>110.43</v>
      </c>
      <c r="I24" s="605">
        <v>2</v>
      </c>
      <c r="J24" s="606">
        <v>10447.450000000001</v>
      </c>
      <c r="K24" s="606">
        <v>78</v>
      </c>
      <c r="L24" s="607">
        <v>133.94</v>
      </c>
      <c r="M24" s="605">
        <v>5</v>
      </c>
      <c r="N24" s="606">
        <v>165213.92000000001</v>
      </c>
      <c r="O24" s="606">
        <v>1525</v>
      </c>
      <c r="P24" s="607">
        <v>108.34</v>
      </c>
      <c r="Q24" s="605">
        <v>4</v>
      </c>
      <c r="R24" s="606">
        <v>129488.17000000001</v>
      </c>
      <c r="S24" s="606">
        <v>1165</v>
      </c>
      <c r="T24" s="607">
        <v>111.15</v>
      </c>
      <c r="U24" s="605">
        <v>8</v>
      </c>
      <c r="V24" s="606">
        <v>274584.74</v>
      </c>
      <c r="W24" s="606">
        <v>2482</v>
      </c>
      <c r="X24" s="607">
        <v>110.63</v>
      </c>
    </row>
    <row r="25" spans="2:24" ht="15" thickBot="1" x14ac:dyDescent="0.25">
      <c r="B25" s="602" t="s">
        <v>7</v>
      </c>
      <c r="C25" s="603" t="s">
        <v>6</v>
      </c>
      <c r="D25" s="604" t="s">
        <v>662</v>
      </c>
      <c r="E25" s="605">
        <v>19</v>
      </c>
      <c r="F25" s="606">
        <v>284016.06999999995</v>
      </c>
      <c r="G25" s="606">
        <v>1908</v>
      </c>
      <c r="H25" s="607">
        <v>148.86000000000001</v>
      </c>
      <c r="I25" s="605">
        <v>1</v>
      </c>
      <c r="J25" s="606">
        <v>1008</v>
      </c>
      <c r="K25" s="606">
        <v>6</v>
      </c>
      <c r="L25" s="607">
        <v>168</v>
      </c>
      <c r="M25" s="605">
        <v>4</v>
      </c>
      <c r="N25" s="606">
        <v>17904.599999999999</v>
      </c>
      <c r="O25" s="606">
        <v>109</v>
      </c>
      <c r="P25" s="607">
        <v>164.26</v>
      </c>
      <c r="Q25" s="605">
        <v>4</v>
      </c>
      <c r="R25" s="606">
        <v>89096.670000000013</v>
      </c>
      <c r="S25" s="606">
        <v>573</v>
      </c>
      <c r="T25" s="607">
        <v>155.49</v>
      </c>
      <c r="U25" s="605">
        <v>10</v>
      </c>
      <c r="V25" s="606">
        <v>176006.8</v>
      </c>
      <c r="W25" s="606">
        <v>1220</v>
      </c>
      <c r="X25" s="607">
        <v>144.27000000000001</v>
      </c>
    </row>
    <row r="26" spans="2:24" ht="15" thickBot="1" x14ac:dyDescent="0.25">
      <c r="B26" s="602" t="s">
        <v>89</v>
      </c>
      <c r="C26" s="603" t="s">
        <v>88</v>
      </c>
      <c r="D26" s="604" t="s">
        <v>662</v>
      </c>
      <c r="E26" s="605">
        <v>3</v>
      </c>
      <c r="F26" s="606">
        <v>86883.260000000009</v>
      </c>
      <c r="G26" s="606">
        <v>560.4</v>
      </c>
      <c r="H26" s="607">
        <v>155.04</v>
      </c>
      <c r="I26" s="605"/>
      <c r="J26" s="606"/>
      <c r="K26" s="606"/>
      <c r="L26" s="607"/>
      <c r="M26" s="605">
        <v>1</v>
      </c>
      <c r="N26" s="606">
        <v>82322.880000000005</v>
      </c>
      <c r="O26" s="606">
        <v>536.9</v>
      </c>
      <c r="P26" s="607">
        <v>153.33000000000001</v>
      </c>
      <c r="Q26" s="605">
        <v>0</v>
      </c>
      <c r="R26" s="606">
        <v>0</v>
      </c>
      <c r="S26" s="606">
        <v>0</v>
      </c>
      <c r="T26" s="607" t="s">
        <v>939</v>
      </c>
      <c r="U26" s="605">
        <v>2</v>
      </c>
      <c r="V26" s="606">
        <v>4560.38</v>
      </c>
      <c r="W26" s="606">
        <v>23.5</v>
      </c>
      <c r="X26" s="607">
        <v>194.06</v>
      </c>
    </row>
    <row r="27" spans="2:24" ht="15" thickBot="1" x14ac:dyDescent="0.25">
      <c r="B27" s="602" t="s">
        <v>171</v>
      </c>
      <c r="C27" s="603" t="s">
        <v>94</v>
      </c>
      <c r="D27" s="604" t="s">
        <v>657</v>
      </c>
      <c r="E27" s="605">
        <v>5</v>
      </c>
      <c r="F27" s="606">
        <v>267351.74</v>
      </c>
      <c r="G27" s="606">
        <v>3288</v>
      </c>
      <c r="H27" s="607">
        <v>81.31</v>
      </c>
      <c r="I27" s="605"/>
      <c r="J27" s="606"/>
      <c r="K27" s="606"/>
      <c r="L27" s="607"/>
      <c r="M27" s="605">
        <v>3</v>
      </c>
      <c r="N27" s="606">
        <v>68630.94</v>
      </c>
      <c r="O27" s="606">
        <v>878</v>
      </c>
      <c r="P27" s="607">
        <v>78.17</v>
      </c>
      <c r="Q27" s="605">
        <v>0</v>
      </c>
      <c r="R27" s="606">
        <v>0</v>
      </c>
      <c r="S27" s="606">
        <v>0</v>
      </c>
      <c r="T27" s="607" t="s">
        <v>939</v>
      </c>
      <c r="U27" s="605">
        <v>2</v>
      </c>
      <c r="V27" s="606">
        <v>198720.8</v>
      </c>
      <c r="W27" s="606">
        <v>2410</v>
      </c>
      <c r="X27" s="607">
        <v>82.46</v>
      </c>
    </row>
    <row r="28" spans="2:24" ht="15" thickBot="1" x14ac:dyDescent="0.25">
      <c r="B28" s="602" t="s">
        <v>95</v>
      </c>
      <c r="C28" s="603" t="s">
        <v>94</v>
      </c>
      <c r="D28" s="604" t="s">
        <v>653</v>
      </c>
      <c r="E28" s="605">
        <v>5</v>
      </c>
      <c r="F28" s="606">
        <v>127432.8</v>
      </c>
      <c r="G28" s="606">
        <v>3470</v>
      </c>
      <c r="H28" s="607">
        <v>36.72</v>
      </c>
      <c r="I28" s="605"/>
      <c r="J28" s="606"/>
      <c r="K28" s="606"/>
      <c r="L28" s="607"/>
      <c r="M28" s="605">
        <v>0</v>
      </c>
      <c r="N28" s="606">
        <v>0</v>
      </c>
      <c r="O28" s="606">
        <v>0</v>
      </c>
      <c r="P28" s="607" t="s">
        <v>939</v>
      </c>
      <c r="Q28" s="605">
        <v>2</v>
      </c>
      <c r="R28" s="606">
        <v>88465</v>
      </c>
      <c r="S28" s="606">
        <v>2480</v>
      </c>
      <c r="T28" s="607">
        <v>35.67</v>
      </c>
      <c r="U28" s="605">
        <v>3</v>
      </c>
      <c r="V28" s="606">
        <v>38967.800000000003</v>
      </c>
      <c r="W28" s="606">
        <v>990</v>
      </c>
      <c r="X28" s="607">
        <v>39.36</v>
      </c>
    </row>
    <row r="29" spans="2:24" ht="15" thickBot="1" x14ac:dyDescent="0.25">
      <c r="B29" s="602" t="s">
        <v>9</v>
      </c>
      <c r="C29" s="603" t="s">
        <v>8</v>
      </c>
      <c r="D29" s="604" t="s">
        <v>662</v>
      </c>
      <c r="E29" s="605">
        <v>2</v>
      </c>
      <c r="F29" s="606">
        <v>19346.79</v>
      </c>
      <c r="G29" s="606">
        <v>63</v>
      </c>
      <c r="H29" s="607">
        <v>307.08999999999997</v>
      </c>
      <c r="I29" s="605"/>
      <c r="J29" s="606"/>
      <c r="K29" s="606"/>
      <c r="L29" s="607"/>
      <c r="M29" s="605">
        <v>2</v>
      </c>
      <c r="N29" s="606">
        <v>19346.79</v>
      </c>
      <c r="O29" s="606">
        <v>63</v>
      </c>
      <c r="P29" s="607">
        <v>307.08999999999997</v>
      </c>
      <c r="Q29" s="605">
        <v>0</v>
      </c>
      <c r="R29" s="606">
        <v>0</v>
      </c>
      <c r="S29" s="606">
        <v>0</v>
      </c>
      <c r="T29" s="607" t="s">
        <v>939</v>
      </c>
      <c r="U29" s="605">
        <v>0</v>
      </c>
      <c r="V29" s="606">
        <v>0</v>
      </c>
      <c r="W29" s="606">
        <v>0</v>
      </c>
      <c r="X29" s="607" t="s">
        <v>939</v>
      </c>
    </row>
    <row r="30" spans="2:24" ht="15" thickBot="1" x14ac:dyDescent="0.25">
      <c r="B30" s="602" t="s">
        <v>11</v>
      </c>
      <c r="C30" s="603" t="s">
        <v>10</v>
      </c>
      <c r="D30" s="604" t="s">
        <v>662</v>
      </c>
      <c r="E30" s="605">
        <v>3</v>
      </c>
      <c r="F30" s="606">
        <v>78711.08</v>
      </c>
      <c r="G30" s="606">
        <v>218</v>
      </c>
      <c r="H30" s="607">
        <v>361.06</v>
      </c>
      <c r="I30" s="605">
        <v>1</v>
      </c>
      <c r="J30" s="606">
        <v>18824.849999999999</v>
      </c>
      <c r="K30" s="606">
        <v>45</v>
      </c>
      <c r="L30" s="607">
        <v>418.33</v>
      </c>
      <c r="M30" s="605">
        <v>2</v>
      </c>
      <c r="N30" s="606">
        <v>59886.23</v>
      </c>
      <c r="O30" s="606">
        <v>173</v>
      </c>
      <c r="P30" s="607">
        <v>346.16</v>
      </c>
      <c r="Q30" s="605"/>
      <c r="R30" s="606"/>
      <c r="S30" s="606"/>
      <c r="T30" s="607"/>
      <c r="U30" s="605"/>
      <c r="V30" s="606"/>
      <c r="W30" s="606"/>
      <c r="X30" s="607"/>
    </row>
    <row r="31" spans="2:24" ht="15" thickBot="1" x14ac:dyDescent="0.25">
      <c r="B31" s="602" t="s">
        <v>13</v>
      </c>
      <c r="C31" s="603" t="s">
        <v>12</v>
      </c>
      <c r="D31" s="604" t="s">
        <v>662</v>
      </c>
      <c r="E31" s="605">
        <v>19</v>
      </c>
      <c r="F31" s="606">
        <v>2608656.2399999998</v>
      </c>
      <c r="G31" s="606">
        <v>6425</v>
      </c>
      <c r="H31" s="607">
        <v>406.02</v>
      </c>
      <c r="I31" s="605">
        <v>1</v>
      </c>
      <c r="J31" s="606">
        <v>18556.54</v>
      </c>
      <c r="K31" s="606">
        <v>38</v>
      </c>
      <c r="L31" s="607">
        <v>488.33</v>
      </c>
      <c r="M31" s="605">
        <v>7</v>
      </c>
      <c r="N31" s="606">
        <v>1027471.7000000001</v>
      </c>
      <c r="O31" s="606">
        <v>2206</v>
      </c>
      <c r="P31" s="607">
        <v>465.76</v>
      </c>
      <c r="Q31" s="605">
        <v>4</v>
      </c>
      <c r="R31" s="606">
        <v>441554.14999999997</v>
      </c>
      <c r="S31" s="606">
        <v>1121</v>
      </c>
      <c r="T31" s="607">
        <v>393.89</v>
      </c>
      <c r="U31" s="605">
        <v>7</v>
      </c>
      <c r="V31" s="606">
        <v>1121073.8500000001</v>
      </c>
      <c r="W31" s="606">
        <v>3060</v>
      </c>
      <c r="X31" s="607">
        <v>366.36</v>
      </c>
    </row>
    <row r="32" spans="2:24" ht="15" thickBot="1" x14ac:dyDescent="0.25">
      <c r="B32" s="602" t="s">
        <v>631</v>
      </c>
      <c r="C32" s="603" t="s">
        <v>632</v>
      </c>
      <c r="D32" s="604" t="s">
        <v>662</v>
      </c>
      <c r="E32" s="605">
        <v>1</v>
      </c>
      <c r="F32" s="606">
        <v>7930</v>
      </c>
      <c r="G32" s="606">
        <v>13</v>
      </c>
      <c r="H32" s="607">
        <v>610</v>
      </c>
      <c r="I32" s="605"/>
      <c r="J32" s="606"/>
      <c r="K32" s="606"/>
      <c r="L32" s="607"/>
      <c r="M32" s="605">
        <v>1</v>
      </c>
      <c r="N32" s="606">
        <v>7930</v>
      </c>
      <c r="O32" s="606">
        <v>13</v>
      </c>
      <c r="P32" s="607">
        <v>610</v>
      </c>
      <c r="Q32" s="605">
        <v>0</v>
      </c>
      <c r="R32" s="606">
        <v>0</v>
      </c>
      <c r="S32" s="606">
        <v>0</v>
      </c>
      <c r="T32" s="607" t="s">
        <v>939</v>
      </c>
      <c r="U32" s="605">
        <v>0</v>
      </c>
      <c r="V32" s="606">
        <v>0</v>
      </c>
      <c r="W32" s="606">
        <v>0</v>
      </c>
      <c r="X32" s="607" t="s">
        <v>939</v>
      </c>
    </row>
    <row r="33" spans="2:24" ht="15" thickBot="1" x14ac:dyDescent="0.25">
      <c r="B33" s="602" t="s">
        <v>608</v>
      </c>
      <c r="C33" s="603" t="s">
        <v>665</v>
      </c>
      <c r="D33" s="604" t="s">
        <v>662</v>
      </c>
      <c r="E33" s="605">
        <v>1</v>
      </c>
      <c r="F33" s="606">
        <v>49800.24</v>
      </c>
      <c r="G33" s="606">
        <v>72</v>
      </c>
      <c r="H33" s="607">
        <v>691.67</v>
      </c>
      <c r="I33" s="605"/>
      <c r="J33" s="606"/>
      <c r="K33" s="606"/>
      <c r="L33" s="607"/>
      <c r="M33" s="605">
        <v>1</v>
      </c>
      <c r="N33" s="606">
        <v>49800.24</v>
      </c>
      <c r="O33" s="606">
        <v>72</v>
      </c>
      <c r="P33" s="607">
        <v>691.67</v>
      </c>
      <c r="Q33" s="605">
        <v>0</v>
      </c>
      <c r="R33" s="606">
        <v>0</v>
      </c>
      <c r="S33" s="606">
        <v>0</v>
      </c>
      <c r="T33" s="607" t="s">
        <v>939</v>
      </c>
      <c r="U33" s="605">
        <v>0</v>
      </c>
      <c r="V33" s="606">
        <v>0</v>
      </c>
      <c r="W33" s="606">
        <v>0</v>
      </c>
      <c r="X33" s="607" t="s">
        <v>939</v>
      </c>
    </row>
    <row r="34" spans="2:24" ht="15" thickBot="1" x14ac:dyDescent="0.25">
      <c r="B34" s="602" t="s">
        <v>15</v>
      </c>
      <c r="C34" s="603" t="s">
        <v>14</v>
      </c>
      <c r="D34" s="604" t="s">
        <v>662</v>
      </c>
      <c r="E34" s="605">
        <v>16</v>
      </c>
      <c r="F34" s="606">
        <v>1125781.44</v>
      </c>
      <c r="G34" s="606">
        <v>2161</v>
      </c>
      <c r="H34" s="607">
        <v>520.95000000000005</v>
      </c>
      <c r="I34" s="605">
        <v>1</v>
      </c>
      <c r="J34" s="606">
        <v>9521.5400000000009</v>
      </c>
      <c r="K34" s="606">
        <v>14</v>
      </c>
      <c r="L34" s="607">
        <v>680.11</v>
      </c>
      <c r="M34" s="605">
        <v>4</v>
      </c>
      <c r="N34" s="606">
        <v>116937.81</v>
      </c>
      <c r="O34" s="606">
        <v>203</v>
      </c>
      <c r="P34" s="607">
        <v>576.04999999999995</v>
      </c>
      <c r="Q34" s="605">
        <v>2</v>
      </c>
      <c r="R34" s="606">
        <v>125220.9</v>
      </c>
      <c r="S34" s="606">
        <v>234</v>
      </c>
      <c r="T34" s="607">
        <v>535.13</v>
      </c>
      <c r="U34" s="605">
        <v>9</v>
      </c>
      <c r="V34" s="606">
        <v>874101.19</v>
      </c>
      <c r="W34" s="606">
        <v>1710</v>
      </c>
      <c r="X34" s="607">
        <v>511.17</v>
      </c>
    </row>
    <row r="35" spans="2:24" ht="15" thickBot="1" x14ac:dyDescent="0.25">
      <c r="B35" s="602" t="s">
        <v>91</v>
      </c>
      <c r="C35" s="603" t="s">
        <v>90</v>
      </c>
      <c r="D35" s="604" t="s">
        <v>662</v>
      </c>
      <c r="E35" s="605">
        <v>6</v>
      </c>
      <c r="F35" s="606">
        <v>486347.36000000004</v>
      </c>
      <c r="G35" s="606">
        <v>644</v>
      </c>
      <c r="H35" s="607">
        <v>755.2</v>
      </c>
      <c r="I35" s="605"/>
      <c r="J35" s="606"/>
      <c r="K35" s="606"/>
      <c r="L35" s="607"/>
      <c r="M35" s="605">
        <v>0</v>
      </c>
      <c r="N35" s="606">
        <v>0</v>
      </c>
      <c r="O35" s="606">
        <v>0</v>
      </c>
      <c r="P35" s="607" t="s">
        <v>939</v>
      </c>
      <c r="Q35" s="605">
        <v>2</v>
      </c>
      <c r="R35" s="606">
        <v>86378.65</v>
      </c>
      <c r="S35" s="606">
        <v>127</v>
      </c>
      <c r="T35" s="607">
        <v>680.15</v>
      </c>
      <c r="U35" s="605">
        <v>4</v>
      </c>
      <c r="V35" s="606">
        <v>399968.71</v>
      </c>
      <c r="W35" s="606">
        <v>517</v>
      </c>
      <c r="X35" s="607">
        <v>773.63</v>
      </c>
    </row>
    <row r="36" spans="2:24" ht="15" thickBot="1" x14ac:dyDescent="0.25">
      <c r="B36" s="602" t="s">
        <v>172</v>
      </c>
      <c r="C36" s="603" t="s">
        <v>666</v>
      </c>
      <c r="D36" s="604" t="s">
        <v>662</v>
      </c>
      <c r="E36" s="605">
        <v>4</v>
      </c>
      <c r="F36" s="606">
        <v>259649.93000000002</v>
      </c>
      <c r="G36" s="606">
        <v>273</v>
      </c>
      <c r="H36" s="607">
        <v>951.1</v>
      </c>
      <c r="I36" s="605"/>
      <c r="J36" s="606"/>
      <c r="K36" s="606"/>
      <c r="L36" s="607"/>
      <c r="M36" s="605">
        <v>1</v>
      </c>
      <c r="N36" s="606">
        <v>75000</v>
      </c>
      <c r="O36" s="606">
        <v>80</v>
      </c>
      <c r="P36" s="607">
        <v>937.5</v>
      </c>
      <c r="Q36" s="605">
        <v>2</v>
      </c>
      <c r="R36" s="606">
        <v>156049.93</v>
      </c>
      <c r="S36" s="606">
        <v>173</v>
      </c>
      <c r="T36" s="607">
        <v>902.02</v>
      </c>
      <c r="U36" s="605">
        <v>1</v>
      </c>
      <c r="V36" s="606">
        <v>28600</v>
      </c>
      <c r="W36" s="606">
        <v>20</v>
      </c>
      <c r="X36" s="607">
        <v>1430</v>
      </c>
    </row>
    <row r="37" spans="2:24" ht="15" thickBot="1" x14ac:dyDescent="0.25">
      <c r="B37" s="602" t="s">
        <v>173</v>
      </c>
      <c r="C37" s="603" t="s">
        <v>667</v>
      </c>
      <c r="D37" s="604" t="s">
        <v>662</v>
      </c>
      <c r="E37" s="605">
        <v>1</v>
      </c>
      <c r="F37" s="606">
        <v>496655</v>
      </c>
      <c r="G37" s="606">
        <v>500</v>
      </c>
      <c r="H37" s="607">
        <v>993.31</v>
      </c>
      <c r="I37" s="605"/>
      <c r="J37" s="606"/>
      <c r="K37" s="606"/>
      <c r="L37" s="607"/>
      <c r="M37" s="605">
        <v>0</v>
      </c>
      <c r="N37" s="606">
        <v>0</v>
      </c>
      <c r="O37" s="606">
        <v>0</v>
      </c>
      <c r="P37" s="607" t="s">
        <v>939</v>
      </c>
      <c r="Q37" s="605">
        <v>0</v>
      </c>
      <c r="R37" s="606">
        <v>0</v>
      </c>
      <c r="S37" s="606">
        <v>0</v>
      </c>
      <c r="T37" s="607" t="s">
        <v>939</v>
      </c>
      <c r="U37" s="605">
        <v>1</v>
      </c>
      <c r="V37" s="606">
        <v>496655</v>
      </c>
      <c r="W37" s="606">
        <v>500</v>
      </c>
      <c r="X37" s="607">
        <v>993.31</v>
      </c>
    </row>
    <row r="38" spans="2:24" ht="15" thickBot="1" x14ac:dyDescent="0.25">
      <c r="B38" s="602" t="s">
        <v>1072</v>
      </c>
      <c r="C38" s="603" t="s">
        <v>1073</v>
      </c>
      <c r="D38" s="604" t="s">
        <v>662</v>
      </c>
      <c r="E38" s="605">
        <v>1</v>
      </c>
      <c r="F38" s="606">
        <v>150165.96</v>
      </c>
      <c r="G38" s="606">
        <v>212</v>
      </c>
      <c r="H38" s="607">
        <v>708.33</v>
      </c>
      <c r="I38" s="605"/>
      <c r="J38" s="606"/>
      <c r="K38" s="606"/>
      <c r="L38" s="607"/>
      <c r="M38" s="605">
        <v>0</v>
      </c>
      <c r="N38" s="606">
        <v>0</v>
      </c>
      <c r="O38" s="606">
        <v>0</v>
      </c>
      <c r="P38" s="607" t="s">
        <v>939</v>
      </c>
      <c r="Q38" s="605">
        <v>1</v>
      </c>
      <c r="R38" s="606">
        <v>150165.96</v>
      </c>
      <c r="S38" s="606">
        <v>212</v>
      </c>
      <c r="T38" s="607">
        <v>708.33</v>
      </c>
      <c r="U38" s="605">
        <v>0</v>
      </c>
      <c r="V38" s="606">
        <v>0</v>
      </c>
      <c r="W38" s="606">
        <v>0</v>
      </c>
      <c r="X38" s="607" t="s">
        <v>939</v>
      </c>
    </row>
    <row r="39" spans="2:24" ht="15" thickBot="1" x14ac:dyDescent="0.25">
      <c r="B39" s="602" t="s">
        <v>179</v>
      </c>
      <c r="C39" s="603" t="s">
        <v>671</v>
      </c>
      <c r="D39" s="604" t="s">
        <v>662</v>
      </c>
      <c r="E39" s="605">
        <v>9</v>
      </c>
      <c r="F39" s="606">
        <v>5351699.17</v>
      </c>
      <c r="G39" s="606">
        <v>3020</v>
      </c>
      <c r="H39" s="607">
        <v>1772.09</v>
      </c>
      <c r="I39" s="605"/>
      <c r="J39" s="606"/>
      <c r="K39" s="606"/>
      <c r="L39" s="607"/>
      <c r="M39" s="605">
        <v>1</v>
      </c>
      <c r="N39" s="606">
        <v>1067429.06</v>
      </c>
      <c r="O39" s="606">
        <v>718</v>
      </c>
      <c r="P39" s="607">
        <v>1486.67</v>
      </c>
      <c r="Q39" s="605">
        <v>3</v>
      </c>
      <c r="R39" s="606">
        <v>1986823.8</v>
      </c>
      <c r="S39" s="606">
        <v>1072</v>
      </c>
      <c r="T39" s="607">
        <v>1853.38</v>
      </c>
      <c r="U39" s="605">
        <v>5</v>
      </c>
      <c r="V39" s="606">
        <v>2297446.31</v>
      </c>
      <c r="W39" s="606">
        <v>1230</v>
      </c>
      <c r="X39" s="607">
        <v>1867.84</v>
      </c>
    </row>
    <row r="40" spans="2:24" ht="15" thickBot="1" x14ac:dyDescent="0.25">
      <c r="B40" s="602" t="s">
        <v>180</v>
      </c>
      <c r="C40" s="603" t="s">
        <v>896</v>
      </c>
      <c r="D40" s="604" t="s">
        <v>662</v>
      </c>
      <c r="E40" s="605">
        <v>2</v>
      </c>
      <c r="F40" s="606">
        <v>38191.9</v>
      </c>
      <c r="G40" s="606">
        <v>46</v>
      </c>
      <c r="H40" s="607">
        <v>830.26</v>
      </c>
      <c r="I40" s="605"/>
      <c r="J40" s="606"/>
      <c r="K40" s="606"/>
      <c r="L40" s="607"/>
      <c r="M40" s="605">
        <v>1</v>
      </c>
      <c r="N40" s="606">
        <v>27580</v>
      </c>
      <c r="O40" s="606">
        <v>20</v>
      </c>
      <c r="P40" s="607">
        <v>1379</v>
      </c>
      <c r="Q40" s="605">
        <v>1</v>
      </c>
      <c r="R40" s="606">
        <v>10611.9</v>
      </c>
      <c r="S40" s="606">
        <v>26</v>
      </c>
      <c r="T40" s="607">
        <v>408.15</v>
      </c>
      <c r="U40" s="605">
        <v>0</v>
      </c>
      <c r="V40" s="606">
        <v>0</v>
      </c>
      <c r="W40" s="606">
        <v>0</v>
      </c>
      <c r="X40" s="607" t="s">
        <v>939</v>
      </c>
    </row>
    <row r="41" spans="2:24" ht="15" thickBot="1" x14ac:dyDescent="0.25">
      <c r="B41" s="602" t="s">
        <v>92</v>
      </c>
      <c r="C41" s="603" t="s">
        <v>672</v>
      </c>
      <c r="D41" s="604" t="s">
        <v>662</v>
      </c>
      <c r="E41" s="605">
        <v>2</v>
      </c>
      <c r="F41" s="606">
        <v>84699.9</v>
      </c>
      <c r="G41" s="606">
        <v>50</v>
      </c>
      <c r="H41" s="607">
        <v>1694</v>
      </c>
      <c r="I41" s="605"/>
      <c r="J41" s="606"/>
      <c r="K41" s="606"/>
      <c r="L41" s="607"/>
      <c r="M41" s="605">
        <v>1</v>
      </c>
      <c r="N41" s="606">
        <v>61533.2</v>
      </c>
      <c r="O41" s="606">
        <v>40</v>
      </c>
      <c r="P41" s="607">
        <v>1538.33</v>
      </c>
      <c r="Q41" s="605">
        <v>0</v>
      </c>
      <c r="R41" s="606">
        <v>0</v>
      </c>
      <c r="S41" s="606">
        <v>0</v>
      </c>
      <c r="T41" s="607" t="s">
        <v>939</v>
      </c>
      <c r="U41" s="605">
        <v>1</v>
      </c>
      <c r="V41" s="606">
        <v>23166.7</v>
      </c>
      <c r="W41" s="606">
        <v>10</v>
      </c>
      <c r="X41" s="607">
        <v>2316.67</v>
      </c>
    </row>
    <row r="42" spans="2:24" ht="15" thickBot="1" x14ac:dyDescent="0.25">
      <c r="B42" s="602" t="s">
        <v>181</v>
      </c>
      <c r="C42" s="603" t="s">
        <v>673</v>
      </c>
      <c r="D42" s="604" t="s">
        <v>662</v>
      </c>
      <c r="E42" s="605">
        <v>4</v>
      </c>
      <c r="F42" s="606">
        <v>2154105.0499999998</v>
      </c>
      <c r="G42" s="606">
        <v>1099</v>
      </c>
      <c r="H42" s="607">
        <v>1960.06</v>
      </c>
      <c r="I42" s="605"/>
      <c r="J42" s="606"/>
      <c r="K42" s="606"/>
      <c r="L42" s="607"/>
      <c r="M42" s="605">
        <v>1</v>
      </c>
      <c r="N42" s="606">
        <v>1068601.95</v>
      </c>
      <c r="O42" s="606">
        <v>585</v>
      </c>
      <c r="P42" s="607">
        <v>1826.67</v>
      </c>
      <c r="Q42" s="605">
        <v>2</v>
      </c>
      <c r="R42" s="606">
        <v>534943.1</v>
      </c>
      <c r="S42" s="606">
        <v>292</v>
      </c>
      <c r="T42" s="607">
        <v>1832</v>
      </c>
      <c r="U42" s="605">
        <v>1</v>
      </c>
      <c r="V42" s="606">
        <v>550560</v>
      </c>
      <c r="W42" s="606">
        <v>222</v>
      </c>
      <c r="X42" s="607">
        <v>2480</v>
      </c>
    </row>
    <row r="43" spans="2:24" ht="15" thickBot="1" x14ac:dyDescent="0.25">
      <c r="B43" s="602" t="s">
        <v>182</v>
      </c>
      <c r="C43" s="603" t="s">
        <v>914</v>
      </c>
      <c r="D43" s="604" t="s">
        <v>662</v>
      </c>
      <c r="E43" s="605">
        <v>10</v>
      </c>
      <c r="F43" s="606">
        <v>3605515.5600000005</v>
      </c>
      <c r="G43" s="606">
        <v>1406</v>
      </c>
      <c r="H43" s="607">
        <v>2564.38</v>
      </c>
      <c r="I43" s="605"/>
      <c r="J43" s="606"/>
      <c r="K43" s="606"/>
      <c r="L43" s="607"/>
      <c r="M43" s="605">
        <v>2</v>
      </c>
      <c r="N43" s="606">
        <v>156892.85999999999</v>
      </c>
      <c r="O43" s="606">
        <v>58</v>
      </c>
      <c r="P43" s="607">
        <v>2705.05</v>
      </c>
      <c r="Q43" s="605">
        <v>3</v>
      </c>
      <c r="R43" s="606">
        <v>339889.41</v>
      </c>
      <c r="S43" s="606">
        <v>125</v>
      </c>
      <c r="T43" s="607">
        <v>2719.12</v>
      </c>
      <c r="U43" s="605">
        <v>5</v>
      </c>
      <c r="V43" s="606">
        <v>3108733.2900000005</v>
      </c>
      <c r="W43" s="606">
        <v>1223</v>
      </c>
      <c r="X43" s="607">
        <v>2541.89</v>
      </c>
    </row>
    <row r="44" spans="2:24" ht="15" thickBot="1" x14ac:dyDescent="0.25">
      <c r="B44" s="602" t="s">
        <v>183</v>
      </c>
      <c r="C44" s="603" t="s">
        <v>184</v>
      </c>
      <c r="D44" s="604" t="s">
        <v>657</v>
      </c>
      <c r="E44" s="605">
        <v>24</v>
      </c>
      <c r="F44" s="606">
        <v>2297029.7800000003</v>
      </c>
      <c r="G44" s="606">
        <v>3026.54</v>
      </c>
      <c r="H44" s="607">
        <v>758.96</v>
      </c>
      <c r="I44" s="605"/>
      <c r="J44" s="606"/>
      <c r="K44" s="606"/>
      <c r="L44" s="607"/>
      <c r="M44" s="605">
        <v>6</v>
      </c>
      <c r="N44" s="606">
        <v>559321.96</v>
      </c>
      <c r="O44" s="606">
        <v>720</v>
      </c>
      <c r="P44" s="607">
        <v>776.84</v>
      </c>
      <c r="Q44" s="605">
        <v>7</v>
      </c>
      <c r="R44" s="606">
        <v>466736.46</v>
      </c>
      <c r="S44" s="606">
        <v>661.74</v>
      </c>
      <c r="T44" s="607">
        <v>705.32</v>
      </c>
      <c r="U44" s="605">
        <v>9</v>
      </c>
      <c r="V44" s="606">
        <v>1093345.45</v>
      </c>
      <c r="W44" s="606">
        <v>1457.8</v>
      </c>
      <c r="X44" s="607">
        <v>750</v>
      </c>
    </row>
    <row r="45" spans="2:24" ht="15" thickBot="1" x14ac:dyDescent="0.25">
      <c r="B45" s="602" t="s">
        <v>185</v>
      </c>
      <c r="C45" s="603" t="s">
        <v>674</v>
      </c>
      <c r="D45" s="604" t="s">
        <v>657</v>
      </c>
      <c r="E45" s="605">
        <v>1</v>
      </c>
      <c r="F45" s="606">
        <v>51322.46</v>
      </c>
      <c r="G45" s="606">
        <v>58</v>
      </c>
      <c r="H45" s="607">
        <v>884.87</v>
      </c>
      <c r="I45" s="605"/>
      <c r="J45" s="606"/>
      <c r="K45" s="606"/>
      <c r="L45" s="607"/>
      <c r="M45" s="605">
        <v>0</v>
      </c>
      <c r="N45" s="606">
        <v>0</v>
      </c>
      <c r="O45" s="606">
        <v>0</v>
      </c>
      <c r="P45" s="607" t="s">
        <v>939</v>
      </c>
      <c r="Q45" s="605">
        <v>1</v>
      </c>
      <c r="R45" s="606">
        <v>51322.46</v>
      </c>
      <c r="S45" s="606">
        <v>58</v>
      </c>
      <c r="T45" s="607">
        <v>884.87</v>
      </c>
      <c r="U45" s="605">
        <v>0</v>
      </c>
      <c r="V45" s="606">
        <v>0</v>
      </c>
      <c r="W45" s="606">
        <v>0</v>
      </c>
      <c r="X45" s="607" t="s">
        <v>939</v>
      </c>
    </row>
    <row r="46" spans="2:24" ht="15" thickBot="1" x14ac:dyDescent="0.25">
      <c r="B46" s="602" t="s">
        <v>675</v>
      </c>
      <c r="C46" s="603" t="s">
        <v>676</v>
      </c>
      <c r="D46" s="604" t="s">
        <v>657</v>
      </c>
      <c r="E46" s="605">
        <v>5</v>
      </c>
      <c r="F46" s="606">
        <v>112741.65</v>
      </c>
      <c r="G46" s="606">
        <v>165.29</v>
      </c>
      <c r="H46" s="607">
        <v>682.08</v>
      </c>
      <c r="I46" s="605"/>
      <c r="J46" s="606"/>
      <c r="K46" s="606"/>
      <c r="L46" s="607"/>
      <c r="M46" s="605">
        <v>2</v>
      </c>
      <c r="N46" s="606">
        <v>22187.08</v>
      </c>
      <c r="O46" s="606">
        <v>28.13</v>
      </c>
      <c r="P46" s="607">
        <v>788.73</v>
      </c>
      <c r="Q46" s="605">
        <v>1</v>
      </c>
      <c r="R46" s="606">
        <v>36315.21</v>
      </c>
      <c r="S46" s="606">
        <v>58.26</v>
      </c>
      <c r="T46" s="607">
        <v>623.33000000000004</v>
      </c>
      <c r="U46" s="605">
        <v>2</v>
      </c>
      <c r="V46" s="606">
        <v>54239.360000000001</v>
      </c>
      <c r="W46" s="606">
        <v>78.900000000000006</v>
      </c>
      <c r="X46" s="607">
        <v>687.44</v>
      </c>
    </row>
    <row r="47" spans="2:24" ht="15" thickBot="1" x14ac:dyDescent="0.25">
      <c r="B47" s="602" t="s">
        <v>20</v>
      </c>
      <c r="C47" s="603" t="s">
        <v>677</v>
      </c>
      <c r="D47" s="604" t="s">
        <v>657</v>
      </c>
      <c r="E47" s="605">
        <v>2</v>
      </c>
      <c r="F47" s="606">
        <v>13728.32</v>
      </c>
      <c r="G47" s="606">
        <v>29</v>
      </c>
      <c r="H47" s="607">
        <v>473.39</v>
      </c>
      <c r="I47" s="605"/>
      <c r="J47" s="606"/>
      <c r="K47" s="606"/>
      <c r="L47" s="607"/>
      <c r="M47" s="605">
        <v>1</v>
      </c>
      <c r="N47" s="606">
        <v>1353.32</v>
      </c>
      <c r="O47" s="606">
        <v>4</v>
      </c>
      <c r="P47" s="607">
        <v>338.33</v>
      </c>
      <c r="Q47" s="605">
        <v>1</v>
      </c>
      <c r="R47" s="606">
        <v>12375</v>
      </c>
      <c r="S47" s="606">
        <v>25</v>
      </c>
      <c r="T47" s="607">
        <v>495</v>
      </c>
      <c r="U47" s="605">
        <v>0</v>
      </c>
      <c r="V47" s="606">
        <v>0</v>
      </c>
      <c r="W47" s="606">
        <v>0</v>
      </c>
      <c r="X47" s="607" t="s">
        <v>939</v>
      </c>
    </row>
    <row r="48" spans="2:24" ht="15" thickBot="1" x14ac:dyDescent="0.25">
      <c r="B48" s="602" t="s">
        <v>117</v>
      </c>
      <c r="C48" s="603" t="s">
        <v>116</v>
      </c>
      <c r="D48" s="604" t="s">
        <v>657</v>
      </c>
      <c r="E48" s="605">
        <v>1</v>
      </c>
      <c r="F48" s="606">
        <v>76168.2</v>
      </c>
      <c r="G48" s="606">
        <v>470</v>
      </c>
      <c r="H48" s="607">
        <v>162.06</v>
      </c>
      <c r="I48" s="605"/>
      <c r="J48" s="606"/>
      <c r="K48" s="606"/>
      <c r="L48" s="607"/>
      <c r="M48" s="605">
        <v>0</v>
      </c>
      <c r="N48" s="606">
        <v>0</v>
      </c>
      <c r="O48" s="606">
        <v>0</v>
      </c>
      <c r="P48" s="607" t="s">
        <v>939</v>
      </c>
      <c r="Q48" s="605">
        <v>0</v>
      </c>
      <c r="R48" s="606">
        <v>0</v>
      </c>
      <c r="S48" s="606">
        <v>0</v>
      </c>
      <c r="T48" s="607" t="s">
        <v>939</v>
      </c>
      <c r="U48" s="605">
        <v>0</v>
      </c>
      <c r="V48" s="606">
        <v>0</v>
      </c>
      <c r="W48" s="606">
        <v>0</v>
      </c>
      <c r="X48" s="607" t="s">
        <v>939</v>
      </c>
    </row>
    <row r="49" spans="2:24" ht="15" thickBot="1" x14ac:dyDescent="0.25">
      <c r="B49" s="602" t="s">
        <v>113</v>
      </c>
      <c r="C49" s="603" t="s">
        <v>678</v>
      </c>
      <c r="D49" s="604" t="s">
        <v>662</v>
      </c>
      <c r="E49" s="605">
        <v>2</v>
      </c>
      <c r="F49" s="606">
        <v>560566.19999999995</v>
      </c>
      <c r="G49" s="606">
        <v>5850</v>
      </c>
      <c r="H49" s="607">
        <v>95.82</v>
      </c>
      <c r="I49" s="605"/>
      <c r="J49" s="606"/>
      <c r="K49" s="606"/>
      <c r="L49" s="607"/>
      <c r="M49" s="605">
        <v>0</v>
      </c>
      <c r="N49" s="606">
        <v>0</v>
      </c>
      <c r="O49" s="606">
        <v>0</v>
      </c>
      <c r="P49" s="607" t="s">
        <v>939</v>
      </c>
      <c r="Q49" s="605">
        <v>0</v>
      </c>
      <c r="R49" s="606">
        <v>0</v>
      </c>
      <c r="S49" s="606">
        <v>0</v>
      </c>
      <c r="T49" s="607" t="s">
        <v>939</v>
      </c>
      <c r="U49" s="605">
        <v>0</v>
      </c>
      <c r="V49" s="606">
        <v>0</v>
      </c>
      <c r="W49" s="606">
        <v>0</v>
      </c>
      <c r="X49" s="607" t="s">
        <v>939</v>
      </c>
    </row>
    <row r="50" spans="2:24" ht="15" thickBot="1" x14ac:dyDescent="0.25">
      <c r="B50" s="602" t="s">
        <v>190</v>
      </c>
      <c r="C50" s="603" t="s">
        <v>679</v>
      </c>
      <c r="D50" s="604" t="s">
        <v>605</v>
      </c>
      <c r="E50" s="605">
        <v>6</v>
      </c>
      <c r="F50" s="606">
        <v>174694.05</v>
      </c>
      <c r="G50" s="606">
        <v>105</v>
      </c>
      <c r="H50" s="607">
        <v>1663.75</v>
      </c>
      <c r="I50" s="605"/>
      <c r="J50" s="606"/>
      <c r="K50" s="606"/>
      <c r="L50" s="607"/>
      <c r="M50" s="605">
        <v>2</v>
      </c>
      <c r="N50" s="606">
        <v>12924.99</v>
      </c>
      <c r="O50" s="606">
        <v>15</v>
      </c>
      <c r="P50" s="607">
        <v>861.67</v>
      </c>
      <c r="Q50" s="605">
        <v>1</v>
      </c>
      <c r="R50" s="606">
        <v>21299.94</v>
      </c>
      <c r="S50" s="606">
        <v>18</v>
      </c>
      <c r="T50" s="607">
        <v>1183.33</v>
      </c>
      <c r="U50" s="605">
        <v>1</v>
      </c>
      <c r="V50" s="606">
        <v>9360</v>
      </c>
      <c r="W50" s="606">
        <v>8</v>
      </c>
      <c r="X50" s="607">
        <v>1170</v>
      </c>
    </row>
    <row r="51" spans="2:24" ht="15" thickBot="1" x14ac:dyDescent="0.25">
      <c r="B51" s="602" t="s">
        <v>191</v>
      </c>
      <c r="C51" s="603" t="s">
        <v>192</v>
      </c>
      <c r="D51" s="604" t="s">
        <v>605</v>
      </c>
      <c r="E51" s="605">
        <v>2</v>
      </c>
      <c r="F51" s="606">
        <v>15374.03</v>
      </c>
      <c r="G51" s="606">
        <v>6</v>
      </c>
      <c r="H51" s="607">
        <v>2562.34</v>
      </c>
      <c r="I51" s="605"/>
      <c r="J51" s="606"/>
      <c r="K51" s="606"/>
      <c r="L51" s="607"/>
      <c r="M51" s="605">
        <v>1</v>
      </c>
      <c r="N51" s="606">
        <v>733.33</v>
      </c>
      <c r="O51" s="606">
        <v>1</v>
      </c>
      <c r="P51" s="607">
        <v>733.33</v>
      </c>
      <c r="Q51" s="605">
        <v>0</v>
      </c>
      <c r="R51" s="606">
        <v>0</v>
      </c>
      <c r="S51" s="606">
        <v>0</v>
      </c>
      <c r="T51" s="607" t="s">
        <v>939</v>
      </c>
      <c r="U51" s="605">
        <v>0</v>
      </c>
      <c r="V51" s="606">
        <v>0</v>
      </c>
      <c r="W51" s="606">
        <v>0</v>
      </c>
      <c r="X51" s="607" t="s">
        <v>939</v>
      </c>
    </row>
    <row r="52" spans="2:24" ht="15" thickBot="1" x14ac:dyDescent="0.25">
      <c r="B52" s="602" t="s">
        <v>193</v>
      </c>
      <c r="C52" s="603" t="s">
        <v>623</v>
      </c>
      <c r="D52" s="604" t="s">
        <v>605</v>
      </c>
      <c r="E52" s="605">
        <v>5</v>
      </c>
      <c r="F52" s="606">
        <v>48270.15</v>
      </c>
      <c r="G52" s="606">
        <v>58</v>
      </c>
      <c r="H52" s="607">
        <v>832.24</v>
      </c>
      <c r="I52" s="605"/>
      <c r="J52" s="606"/>
      <c r="K52" s="606"/>
      <c r="L52" s="607"/>
      <c r="M52" s="605">
        <v>2</v>
      </c>
      <c r="N52" s="606">
        <v>11470.05</v>
      </c>
      <c r="O52" s="606">
        <v>18</v>
      </c>
      <c r="P52" s="607">
        <v>637.23</v>
      </c>
      <c r="Q52" s="605">
        <v>1</v>
      </c>
      <c r="R52" s="606">
        <v>20333.400000000001</v>
      </c>
      <c r="S52" s="606">
        <v>20</v>
      </c>
      <c r="T52" s="607">
        <v>1016.67</v>
      </c>
      <c r="U52" s="605">
        <v>2</v>
      </c>
      <c r="V52" s="606">
        <v>16466.699999999997</v>
      </c>
      <c r="W52" s="606">
        <v>20</v>
      </c>
      <c r="X52" s="607">
        <v>823.34</v>
      </c>
    </row>
    <row r="53" spans="2:24" ht="15" thickBot="1" x14ac:dyDescent="0.25">
      <c r="B53" s="602" t="s">
        <v>1026</v>
      </c>
      <c r="C53" s="603" t="s">
        <v>1027</v>
      </c>
      <c r="D53" s="604" t="s">
        <v>605</v>
      </c>
      <c r="E53" s="605">
        <v>1</v>
      </c>
      <c r="F53" s="606">
        <v>3836.75</v>
      </c>
      <c r="G53" s="606">
        <v>1</v>
      </c>
      <c r="H53" s="607">
        <v>3836.75</v>
      </c>
      <c r="I53" s="605"/>
      <c r="J53" s="606"/>
      <c r="K53" s="606"/>
      <c r="L53" s="607"/>
      <c r="M53" s="605">
        <v>0</v>
      </c>
      <c r="N53" s="606">
        <v>0</v>
      </c>
      <c r="O53" s="606">
        <v>0</v>
      </c>
      <c r="P53" s="607" t="s">
        <v>939</v>
      </c>
      <c r="Q53" s="605">
        <v>0</v>
      </c>
      <c r="R53" s="606">
        <v>0</v>
      </c>
      <c r="S53" s="606">
        <v>0</v>
      </c>
      <c r="T53" s="607" t="s">
        <v>939</v>
      </c>
      <c r="U53" s="605">
        <v>0</v>
      </c>
      <c r="V53" s="606">
        <v>0</v>
      </c>
      <c r="W53" s="606">
        <v>0</v>
      </c>
      <c r="X53" s="607" t="s">
        <v>939</v>
      </c>
    </row>
    <row r="54" spans="2:24" ht="15" thickBot="1" x14ac:dyDescent="0.25">
      <c r="B54" s="602" t="s">
        <v>194</v>
      </c>
      <c r="C54" s="603" t="s">
        <v>195</v>
      </c>
      <c r="D54" s="604" t="s">
        <v>605</v>
      </c>
      <c r="E54" s="605">
        <v>1</v>
      </c>
      <c r="F54" s="606">
        <v>30750</v>
      </c>
      <c r="G54" s="606">
        <v>3</v>
      </c>
      <c r="H54" s="607">
        <v>10250</v>
      </c>
      <c r="I54" s="605"/>
      <c r="J54" s="606"/>
      <c r="K54" s="606"/>
      <c r="L54" s="607"/>
      <c r="M54" s="605">
        <v>1</v>
      </c>
      <c r="N54" s="606">
        <v>30750</v>
      </c>
      <c r="O54" s="606">
        <v>3</v>
      </c>
      <c r="P54" s="607">
        <v>10250</v>
      </c>
      <c r="Q54" s="605">
        <v>0</v>
      </c>
      <c r="R54" s="606">
        <v>0</v>
      </c>
      <c r="S54" s="606">
        <v>0</v>
      </c>
      <c r="T54" s="607" t="s">
        <v>939</v>
      </c>
      <c r="U54" s="605">
        <v>0</v>
      </c>
      <c r="V54" s="606">
        <v>0</v>
      </c>
      <c r="W54" s="606">
        <v>0</v>
      </c>
      <c r="X54" s="607" t="s">
        <v>939</v>
      </c>
    </row>
    <row r="55" spans="2:24" ht="15" thickBot="1" x14ac:dyDescent="0.25">
      <c r="B55" s="602" t="s">
        <v>196</v>
      </c>
      <c r="C55" s="603" t="s">
        <v>867</v>
      </c>
      <c r="D55" s="604" t="s">
        <v>662</v>
      </c>
      <c r="E55" s="605">
        <v>2</v>
      </c>
      <c r="F55" s="606">
        <v>840252.82000000007</v>
      </c>
      <c r="G55" s="606">
        <v>691</v>
      </c>
      <c r="H55" s="607">
        <v>1216</v>
      </c>
      <c r="I55" s="605"/>
      <c r="J55" s="606"/>
      <c r="K55" s="606"/>
      <c r="L55" s="607"/>
      <c r="M55" s="605">
        <v>0</v>
      </c>
      <c r="N55" s="606">
        <v>0</v>
      </c>
      <c r="O55" s="606">
        <v>0</v>
      </c>
      <c r="P55" s="607" t="s">
        <v>939</v>
      </c>
      <c r="Q55" s="605">
        <v>0</v>
      </c>
      <c r="R55" s="606">
        <v>0</v>
      </c>
      <c r="S55" s="606">
        <v>0</v>
      </c>
      <c r="T55" s="607" t="s">
        <v>939</v>
      </c>
      <c r="U55" s="605">
        <v>0</v>
      </c>
      <c r="V55" s="606">
        <v>0</v>
      </c>
      <c r="W55" s="606">
        <v>0</v>
      </c>
      <c r="X55" s="607" t="s">
        <v>939</v>
      </c>
    </row>
    <row r="56" spans="2:24" ht="15" thickBot="1" x14ac:dyDescent="0.25">
      <c r="B56" s="602" t="s">
        <v>870</v>
      </c>
      <c r="C56" s="603" t="s">
        <v>871</v>
      </c>
      <c r="D56" s="604" t="s">
        <v>662</v>
      </c>
      <c r="E56" s="605">
        <v>1</v>
      </c>
      <c r="F56" s="606">
        <v>78310.02</v>
      </c>
      <c r="G56" s="606">
        <v>73</v>
      </c>
      <c r="H56" s="607">
        <v>1072.74</v>
      </c>
      <c r="I56" s="605"/>
      <c r="J56" s="606"/>
      <c r="K56" s="606"/>
      <c r="L56" s="607"/>
      <c r="M56" s="605">
        <v>0</v>
      </c>
      <c r="N56" s="606">
        <v>0</v>
      </c>
      <c r="O56" s="606">
        <v>0</v>
      </c>
      <c r="P56" s="607" t="s">
        <v>939</v>
      </c>
      <c r="Q56" s="605">
        <v>0</v>
      </c>
      <c r="R56" s="606">
        <v>0</v>
      </c>
      <c r="S56" s="606">
        <v>0</v>
      </c>
      <c r="T56" s="607" t="s">
        <v>939</v>
      </c>
      <c r="U56" s="605">
        <v>1</v>
      </c>
      <c r="V56" s="606">
        <v>78310.02</v>
      </c>
      <c r="W56" s="606">
        <v>73</v>
      </c>
      <c r="X56" s="607">
        <v>1072.74</v>
      </c>
    </row>
    <row r="57" spans="2:24" ht="15" thickBot="1" x14ac:dyDescent="0.25">
      <c r="B57" s="602" t="s">
        <v>629</v>
      </c>
      <c r="C57" s="603" t="s">
        <v>630</v>
      </c>
      <c r="D57" s="604" t="s">
        <v>662</v>
      </c>
      <c r="E57" s="605">
        <v>1</v>
      </c>
      <c r="F57" s="606">
        <v>92736</v>
      </c>
      <c r="G57" s="606">
        <v>56</v>
      </c>
      <c r="H57" s="607">
        <v>1656</v>
      </c>
      <c r="I57" s="605"/>
      <c r="J57" s="606"/>
      <c r="K57" s="606"/>
      <c r="L57" s="607"/>
      <c r="M57" s="605">
        <v>0</v>
      </c>
      <c r="N57" s="606">
        <v>0</v>
      </c>
      <c r="O57" s="606">
        <v>0</v>
      </c>
      <c r="P57" s="607" t="s">
        <v>939</v>
      </c>
      <c r="Q57" s="605">
        <v>1</v>
      </c>
      <c r="R57" s="606">
        <v>92736</v>
      </c>
      <c r="S57" s="606">
        <v>56</v>
      </c>
      <c r="T57" s="607">
        <v>1656</v>
      </c>
      <c r="U57" s="605">
        <v>0</v>
      </c>
      <c r="V57" s="606">
        <v>0</v>
      </c>
      <c r="W57" s="606">
        <v>0</v>
      </c>
      <c r="X57" s="607" t="s">
        <v>939</v>
      </c>
    </row>
    <row r="58" spans="2:24" ht="15" thickBot="1" x14ac:dyDescent="0.25">
      <c r="B58" s="602" t="s">
        <v>201</v>
      </c>
      <c r="C58" s="603" t="s">
        <v>202</v>
      </c>
      <c r="D58" s="604" t="s">
        <v>662</v>
      </c>
      <c r="E58" s="605">
        <v>1</v>
      </c>
      <c r="F58" s="606">
        <v>180459.3</v>
      </c>
      <c r="G58" s="606">
        <v>105</v>
      </c>
      <c r="H58" s="607">
        <v>1718.66</v>
      </c>
      <c r="I58" s="605"/>
      <c r="J58" s="606"/>
      <c r="K58" s="606"/>
      <c r="L58" s="607"/>
      <c r="M58" s="605">
        <v>0</v>
      </c>
      <c r="N58" s="606">
        <v>0</v>
      </c>
      <c r="O58" s="606">
        <v>0</v>
      </c>
      <c r="P58" s="607" t="s">
        <v>939</v>
      </c>
      <c r="Q58" s="605">
        <v>1</v>
      </c>
      <c r="R58" s="606">
        <v>180459.3</v>
      </c>
      <c r="S58" s="606">
        <v>105</v>
      </c>
      <c r="T58" s="607">
        <v>1718.66</v>
      </c>
      <c r="U58" s="605">
        <v>0</v>
      </c>
      <c r="V58" s="606">
        <v>0</v>
      </c>
      <c r="W58" s="606">
        <v>0</v>
      </c>
      <c r="X58" s="607" t="s">
        <v>939</v>
      </c>
    </row>
    <row r="59" spans="2:24" ht="15" thickBot="1" x14ac:dyDescent="0.25">
      <c r="B59" s="602" t="s">
        <v>93</v>
      </c>
      <c r="C59" s="603" t="s">
        <v>680</v>
      </c>
      <c r="D59" s="604" t="s">
        <v>662</v>
      </c>
      <c r="E59" s="605">
        <v>6</v>
      </c>
      <c r="F59" s="606">
        <v>1482415.69</v>
      </c>
      <c r="G59" s="606">
        <v>1358</v>
      </c>
      <c r="H59" s="607">
        <v>1091.6199999999999</v>
      </c>
      <c r="I59" s="605"/>
      <c r="J59" s="606"/>
      <c r="K59" s="606"/>
      <c r="L59" s="607"/>
      <c r="M59" s="605">
        <v>2</v>
      </c>
      <c r="N59" s="606">
        <v>254586.3</v>
      </c>
      <c r="O59" s="606">
        <v>315</v>
      </c>
      <c r="P59" s="607">
        <v>808.21</v>
      </c>
      <c r="Q59" s="605">
        <v>2</v>
      </c>
      <c r="R59" s="606">
        <v>398926.27</v>
      </c>
      <c r="S59" s="606">
        <v>400</v>
      </c>
      <c r="T59" s="607">
        <v>997.32</v>
      </c>
      <c r="U59" s="605">
        <v>2</v>
      </c>
      <c r="V59" s="606">
        <v>828903.12</v>
      </c>
      <c r="W59" s="606">
        <v>643</v>
      </c>
      <c r="X59" s="607">
        <v>1289.1199999999999</v>
      </c>
    </row>
    <row r="60" spans="2:24" ht="15" thickBot="1" x14ac:dyDescent="0.25">
      <c r="B60" s="602" t="s">
        <v>915</v>
      </c>
      <c r="C60" s="603" t="s">
        <v>916</v>
      </c>
      <c r="D60" s="604" t="s">
        <v>662</v>
      </c>
      <c r="E60" s="605">
        <v>1</v>
      </c>
      <c r="F60" s="606">
        <v>22956</v>
      </c>
      <c r="G60" s="606">
        <v>300</v>
      </c>
      <c r="H60" s="607">
        <v>76.52</v>
      </c>
      <c r="I60" s="605"/>
      <c r="J60" s="606"/>
      <c r="K60" s="606"/>
      <c r="L60" s="607"/>
      <c r="M60" s="605">
        <v>0</v>
      </c>
      <c r="N60" s="606">
        <v>0</v>
      </c>
      <c r="O60" s="606">
        <v>0</v>
      </c>
      <c r="P60" s="607" t="s">
        <v>939</v>
      </c>
      <c r="Q60" s="605">
        <v>1</v>
      </c>
      <c r="R60" s="606">
        <v>22956</v>
      </c>
      <c r="S60" s="606">
        <v>300</v>
      </c>
      <c r="T60" s="607">
        <v>76.52</v>
      </c>
      <c r="U60" s="605">
        <v>0</v>
      </c>
      <c r="V60" s="606">
        <v>0</v>
      </c>
      <c r="W60" s="606">
        <v>0</v>
      </c>
      <c r="X60" s="607" t="s">
        <v>939</v>
      </c>
    </row>
    <row r="61" spans="2:24" ht="15" thickBot="1" x14ac:dyDescent="0.25">
      <c r="B61" s="602" t="s">
        <v>18</v>
      </c>
      <c r="C61" s="603" t="s">
        <v>682</v>
      </c>
      <c r="D61" s="604" t="s">
        <v>662</v>
      </c>
      <c r="E61" s="605">
        <v>25</v>
      </c>
      <c r="F61" s="606">
        <v>384340.45</v>
      </c>
      <c r="G61" s="606">
        <v>22489</v>
      </c>
      <c r="H61" s="607">
        <v>17.09</v>
      </c>
      <c r="I61" s="605">
        <v>3</v>
      </c>
      <c r="J61" s="606">
        <v>10319.4</v>
      </c>
      <c r="K61" s="606">
        <v>610</v>
      </c>
      <c r="L61" s="607">
        <v>16.920000000000002</v>
      </c>
      <c r="M61" s="605">
        <v>4</v>
      </c>
      <c r="N61" s="606">
        <v>53143.7</v>
      </c>
      <c r="O61" s="606">
        <v>3150</v>
      </c>
      <c r="P61" s="607">
        <v>16.87</v>
      </c>
      <c r="Q61" s="605">
        <v>4</v>
      </c>
      <c r="R61" s="606">
        <v>109345.55</v>
      </c>
      <c r="S61" s="606">
        <v>6825</v>
      </c>
      <c r="T61" s="607">
        <v>16.02</v>
      </c>
      <c r="U61" s="605">
        <v>13</v>
      </c>
      <c r="V61" s="606">
        <v>202471.80000000002</v>
      </c>
      <c r="W61" s="606">
        <v>11404</v>
      </c>
      <c r="X61" s="607">
        <v>17.75</v>
      </c>
    </row>
    <row r="62" spans="2:24" ht="15" thickBot="1" x14ac:dyDescent="0.25">
      <c r="B62" s="602" t="s">
        <v>19</v>
      </c>
      <c r="C62" s="603" t="s">
        <v>683</v>
      </c>
      <c r="D62" s="604" t="s">
        <v>658</v>
      </c>
      <c r="E62" s="605">
        <v>2</v>
      </c>
      <c r="F62" s="606">
        <v>4854</v>
      </c>
      <c r="G62" s="606">
        <v>900</v>
      </c>
      <c r="H62" s="607">
        <v>5.39</v>
      </c>
      <c r="I62" s="605"/>
      <c r="J62" s="606"/>
      <c r="K62" s="606"/>
      <c r="L62" s="607"/>
      <c r="M62" s="605">
        <v>0</v>
      </c>
      <c r="N62" s="606">
        <v>0</v>
      </c>
      <c r="O62" s="606">
        <v>0</v>
      </c>
      <c r="P62" s="607" t="s">
        <v>939</v>
      </c>
      <c r="Q62" s="605">
        <v>0</v>
      </c>
      <c r="R62" s="606">
        <v>0</v>
      </c>
      <c r="S62" s="606">
        <v>0</v>
      </c>
      <c r="T62" s="607" t="s">
        <v>939</v>
      </c>
      <c r="U62" s="605">
        <v>2</v>
      </c>
      <c r="V62" s="606">
        <v>4854</v>
      </c>
      <c r="W62" s="606">
        <v>900</v>
      </c>
      <c r="X62" s="607">
        <v>5.39</v>
      </c>
    </row>
    <row r="63" spans="2:24" ht="15" thickBot="1" x14ac:dyDescent="0.25">
      <c r="B63" s="602" t="s">
        <v>211</v>
      </c>
      <c r="C63" s="603" t="s">
        <v>212</v>
      </c>
      <c r="D63" s="604" t="s">
        <v>658</v>
      </c>
      <c r="E63" s="605">
        <v>12</v>
      </c>
      <c r="F63" s="606">
        <v>588043.5</v>
      </c>
      <c r="G63" s="606">
        <v>123050</v>
      </c>
      <c r="H63" s="607">
        <v>4.78</v>
      </c>
      <c r="I63" s="605">
        <v>2</v>
      </c>
      <c r="J63" s="606">
        <v>38388</v>
      </c>
      <c r="K63" s="606">
        <v>5400</v>
      </c>
      <c r="L63" s="607">
        <v>7.11</v>
      </c>
      <c r="M63" s="605">
        <v>5</v>
      </c>
      <c r="N63" s="606">
        <v>279667.5</v>
      </c>
      <c r="O63" s="606">
        <v>36850</v>
      </c>
      <c r="P63" s="607">
        <v>7.59</v>
      </c>
      <c r="Q63" s="605">
        <v>1</v>
      </c>
      <c r="R63" s="606">
        <v>13200</v>
      </c>
      <c r="S63" s="606">
        <v>3000</v>
      </c>
      <c r="T63" s="607">
        <v>4.4000000000000004</v>
      </c>
      <c r="U63" s="605">
        <v>4</v>
      </c>
      <c r="V63" s="606">
        <v>256788</v>
      </c>
      <c r="W63" s="606">
        <v>77800</v>
      </c>
      <c r="X63" s="607">
        <v>3.3</v>
      </c>
    </row>
    <row r="64" spans="2:24" ht="15" thickBot="1" x14ac:dyDescent="0.25">
      <c r="B64" s="602" t="s">
        <v>215</v>
      </c>
      <c r="C64" s="603" t="s">
        <v>216</v>
      </c>
      <c r="D64" s="604" t="s">
        <v>658</v>
      </c>
      <c r="E64" s="605">
        <v>2</v>
      </c>
      <c r="F64" s="606">
        <v>17140</v>
      </c>
      <c r="G64" s="606">
        <v>2800</v>
      </c>
      <c r="H64" s="607">
        <v>6.12</v>
      </c>
      <c r="I64" s="605">
        <v>1</v>
      </c>
      <c r="J64" s="606">
        <v>9396</v>
      </c>
      <c r="K64" s="606">
        <v>1200</v>
      </c>
      <c r="L64" s="607">
        <v>7.83</v>
      </c>
      <c r="M64" s="605"/>
      <c r="N64" s="606"/>
      <c r="O64" s="606"/>
      <c r="P64" s="607"/>
      <c r="Q64" s="605"/>
      <c r="R64" s="606"/>
      <c r="S64" s="606"/>
      <c r="T64" s="607"/>
      <c r="U64" s="605">
        <v>1</v>
      </c>
      <c r="V64" s="606">
        <v>7744</v>
      </c>
      <c r="W64" s="606">
        <v>1600</v>
      </c>
      <c r="X64" s="607">
        <v>4.84</v>
      </c>
    </row>
    <row r="65" spans="2:24" ht="15" thickBot="1" x14ac:dyDescent="0.25">
      <c r="B65" s="602" t="s">
        <v>217</v>
      </c>
      <c r="C65" s="603" t="s">
        <v>684</v>
      </c>
      <c r="D65" s="604" t="s">
        <v>658</v>
      </c>
      <c r="E65" s="605">
        <v>2</v>
      </c>
      <c r="F65" s="606">
        <v>204800</v>
      </c>
      <c r="G65" s="606">
        <v>60770</v>
      </c>
      <c r="H65" s="607">
        <v>3.37</v>
      </c>
      <c r="I65" s="605"/>
      <c r="J65" s="606"/>
      <c r="K65" s="606"/>
      <c r="L65" s="607"/>
      <c r="M65" s="605">
        <v>0</v>
      </c>
      <c r="N65" s="606">
        <v>0</v>
      </c>
      <c r="O65" s="606">
        <v>0</v>
      </c>
      <c r="P65" s="607" t="s">
        <v>939</v>
      </c>
      <c r="Q65" s="605">
        <v>1</v>
      </c>
      <c r="R65" s="606">
        <v>74115</v>
      </c>
      <c r="S65" s="606">
        <v>16470</v>
      </c>
      <c r="T65" s="607">
        <v>4.5</v>
      </c>
      <c r="U65" s="605">
        <v>1</v>
      </c>
      <c r="V65" s="606">
        <v>130685</v>
      </c>
      <c r="W65" s="606">
        <v>44300</v>
      </c>
      <c r="X65" s="607">
        <v>2.95</v>
      </c>
    </row>
    <row r="66" spans="2:24" ht="15" thickBot="1" x14ac:dyDescent="0.25">
      <c r="B66" s="602" t="s">
        <v>122</v>
      </c>
      <c r="C66" s="603" t="s">
        <v>685</v>
      </c>
      <c r="D66" s="604" t="s">
        <v>658</v>
      </c>
      <c r="E66" s="605">
        <v>13</v>
      </c>
      <c r="F66" s="606">
        <v>111057.4</v>
      </c>
      <c r="G66" s="606">
        <v>24140</v>
      </c>
      <c r="H66" s="607">
        <v>4.5999999999999996</v>
      </c>
      <c r="I66" s="605">
        <v>1</v>
      </c>
      <c r="J66" s="606">
        <v>9336</v>
      </c>
      <c r="K66" s="606">
        <v>2400</v>
      </c>
      <c r="L66" s="607">
        <v>3.89</v>
      </c>
      <c r="M66" s="605">
        <v>8</v>
      </c>
      <c r="N66" s="606">
        <v>36952</v>
      </c>
      <c r="O66" s="606">
        <v>3300</v>
      </c>
      <c r="P66" s="607">
        <v>11.2</v>
      </c>
      <c r="Q66" s="605"/>
      <c r="R66" s="606"/>
      <c r="S66" s="606"/>
      <c r="T66" s="607"/>
      <c r="U66" s="605">
        <v>4</v>
      </c>
      <c r="V66" s="606">
        <v>64769.4</v>
      </c>
      <c r="W66" s="606">
        <v>18440</v>
      </c>
      <c r="X66" s="607">
        <v>3.51</v>
      </c>
    </row>
    <row r="67" spans="2:24" ht="15" thickBot="1" x14ac:dyDescent="0.25">
      <c r="B67" s="602" t="s">
        <v>0</v>
      </c>
      <c r="C67" s="603" t="s">
        <v>686</v>
      </c>
      <c r="D67" s="604" t="s">
        <v>658</v>
      </c>
      <c r="E67" s="605">
        <v>22</v>
      </c>
      <c r="F67" s="606">
        <v>677337.4</v>
      </c>
      <c r="G67" s="606">
        <v>92000</v>
      </c>
      <c r="H67" s="607">
        <v>7.36</v>
      </c>
      <c r="I67" s="605">
        <v>1</v>
      </c>
      <c r="J67" s="606">
        <v>5800.5</v>
      </c>
      <c r="K67" s="606">
        <v>150</v>
      </c>
      <c r="L67" s="607">
        <v>38.67</v>
      </c>
      <c r="M67" s="605">
        <v>4</v>
      </c>
      <c r="N67" s="606">
        <v>25305</v>
      </c>
      <c r="O67" s="606">
        <v>2600</v>
      </c>
      <c r="P67" s="607">
        <v>9.73</v>
      </c>
      <c r="Q67" s="605">
        <v>4</v>
      </c>
      <c r="R67" s="606">
        <v>156158.5</v>
      </c>
      <c r="S67" s="606">
        <v>24450</v>
      </c>
      <c r="T67" s="607">
        <v>6.39</v>
      </c>
      <c r="U67" s="605">
        <v>11</v>
      </c>
      <c r="V67" s="606">
        <v>243665.4</v>
      </c>
      <c r="W67" s="606">
        <v>19600</v>
      </c>
      <c r="X67" s="607">
        <v>12.43</v>
      </c>
    </row>
    <row r="68" spans="2:24" ht="15" thickBot="1" x14ac:dyDescent="0.25">
      <c r="B68" s="602" t="s">
        <v>22</v>
      </c>
      <c r="C68" s="603" t="s">
        <v>21</v>
      </c>
      <c r="D68" s="604" t="s">
        <v>662</v>
      </c>
      <c r="E68" s="605">
        <v>3</v>
      </c>
      <c r="F68" s="606">
        <v>68977.03</v>
      </c>
      <c r="G68" s="606">
        <v>2547</v>
      </c>
      <c r="H68" s="607">
        <v>27.08</v>
      </c>
      <c r="I68" s="605"/>
      <c r="J68" s="606"/>
      <c r="K68" s="606"/>
      <c r="L68" s="607"/>
      <c r="M68" s="605">
        <v>0</v>
      </c>
      <c r="N68" s="606">
        <v>0</v>
      </c>
      <c r="O68" s="606">
        <v>0</v>
      </c>
      <c r="P68" s="607" t="s">
        <v>939</v>
      </c>
      <c r="Q68" s="605">
        <v>0</v>
      </c>
      <c r="R68" s="606">
        <v>0</v>
      </c>
      <c r="S68" s="606">
        <v>0</v>
      </c>
      <c r="T68" s="607" t="s">
        <v>939</v>
      </c>
      <c r="U68" s="605">
        <v>3</v>
      </c>
      <c r="V68" s="606">
        <v>68977.03</v>
      </c>
      <c r="W68" s="606">
        <v>2547</v>
      </c>
      <c r="X68" s="607">
        <v>27.08</v>
      </c>
    </row>
    <row r="69" spans="2:24" ht="15" thickBot="1" x14ac:dyDescent="0.25">
      <c r="B69" s="602" t="s">
        <v>218</v>
      </c>
      <c r="C69" s="603" t="s">
        <v>161</v>
      </c>
      <c r="D69" s="604" t="s">
        <v>687</v>
      </c>
      <c r="E69" s="605">
        <v>3</v>
      </c>
      <c r="F69" s="606">
        <v>22706.5</v>
      </c>
      <c r="G69" s="606">
        <v>5.08</v>
      </c>
      <c r="H69" s="607">
        <v>4469.78</v>
      </c>
      <c r="I69" s="605"/>
      <c r="J69" s="606"/>
      <c r="K69" s="606"/>
      <c r="L69" s="607"/>
      <c r="M69" s="605">
        <v>1</v>
      </c>
      <c r="N69" s="606">
        <v>11653.34</v>
      </c>
      <c r="O69" s="606">
        <v>2.2999999999999998</v>
      </c>
      <c r="P69" s="607">
        <v>5066.67</v>
      </c>
      <c r="Q69" s="605">
        <v>0</v>
      </c>
      <c r="R69" s="606">
        <v>0</v>
      </c>
      <c r="S69" s="606">
        <v>0</v>
      </c>
      <c r="T69" s="607" t="s">
        <v>939</v>
      </c>
      <c r="U69" s="605">
        <v>2</v>
      </c>
      <c r="V69" s="606">
        <v>11053.16</v>
      </c>
      <c r="W69" s="606">
        <v>2.7800000000000002</v>
      </c>
      <c r="X69" s="607">
        <v>3975.96</v>
      </c>
    </row>
    <row r="70" spans="2:24" ht="15" thickBot="1" x14ac:dyDescent="0.25">
      <c r="B70" s="602" t="s">
        <v>87</v>
      </c>
      <c r="C70" s="603" t="s">
        <v>86</v>
      </c>
      <c r="D70" s="604" t="s">
        <v>687</v>
      </c>
      <c r="E70" s="605">
        <v>14</v>
      </c>
      <c r="F70" s="606">
        <v>255971.42</v>
      </c>
      <c r="G70" s="606">
        <v>122.09000000000002</v>
      </c>
      <c r="H70" s="607">
        <v>2096.58</v>
      </c>
      <c r="I70" s="605">
        <v>2</v>
      </c>
      <c r="J70" s="606">
        <v>8520.94</v>
      </c>
      <c r="K70" s="606">
        <v>0.88</v>
      </c>
      <c r="L70" s="607">
        <v>9682.89</v>
      </c>
      <c r="M70" s="605">
        <v>0</v>
      </c>
      <c r="N70" s="606">
        <v>0</v>
      </c>
      <c r="O70" s="606">
        <v>0</v>
      </c>
      <c r="P70" s="607" t="s">
        <v>939</v>
      </c>
      <c r="Q70" s="605">
        <v>5</v>
      </c>
      <c r="R70" s="606">
        <v>116456.51999999999</v>
      </c>
      <c r="S70" s="606">
        <v>46.48</v>
      </c>
      <c r="T70" s="607">
        <v>2505.52</v>
      </c>
      <c r="U70" s="605">
        <v>7</v>
      </c>
      <c r="V70" s="606">
        <v>130993.96</v>
      </c>
      <c r="W70" s="606">
        <v>74.72999999999999</v>
      </c>
      <c r="X70" s="607">
        <v>1752.9</v>
      </c>
    </row>
    <row r="71" spans="2:24" ht="15" thickBot="1" x14ac:dyDescent="0.25">
      <c r="B71" s="602" t="s">
        <v>219</v>
      </c>
      <c r="C71" s="603" t="s">
        <v>220</v>
      </c>
      <c r="D71" s="604" t="s">
        <v>687</v>
      </c>
      <c r="E71" s="605">
        <v>8</v>
      </c>
      <c r="F71" s="606">
        <v>151020.36000000002</v>
      </c>
      <c r="G71" s="606">
        <v>12.020000000000001</v>
      </c>
      <c r="H71" s="607">
        <v>12564.09</v>
      </c>
      <c r="I71" s="605">
        <v>4</v>
      </c>
      <c r="J71" s="606">
        <v>72245.399999999994</v>
      </c>
      <c r="K71" s="606">
        <v>4.22</v>
      </c>
      <c r="L71" s="607">
        <v>17119.759999999998</v>
      </c>
      <c r="M71" s="605">
        <v>2</v>
      </c>
      <c r="N71" s="606">
        <v>34192</v>
      </c>
      <c r="O71" s="606">
        <v>2.2799999999999998</v>
      </c>
      <c r="P71" s="607">
        <v>14996.49</v>
      </c>
      <c r="Q71" s="605">
        <v>0</v>
      </c>
      <c r="R71" s="606">
        <v>0</v>
      </c>
      <c r="S71" s="606">
        <v>0</v>
      </c>
      <c r="T71" s="607" t="s">
        <v>939</v>
      </c>
      <c r="U71" s="605">
        <v>1</v>
      </c>
      <c r="V71" s="606">
        <v>37867.71</v>
      </c>
      <c r="W71" s="606">
        <v>5.32</v>
      </c>
      <c r="X71" s="607">
        <v>7117.99</v>
      </c>
    </row>
    <row r="72" spans="2:24" ht="15" thickBot="1" x14ac:dyDescent="0.25">
      <c r="B72" s="602" t="s">
        <v>221</v>
      </c>
      <c r="C72" s="603" t="s">
        <v>222</v>
      </c>
      <c r="D72" s="604" t="s">
        <v>658</v>
      </c>
      <c r="E72" s="605">
        <v>2</v>
      </c>
      <c r="F72" s="606">
        <v>29815.599999999999</v>
      </c>
      <c r="G72" s="606">
        <v>56240</v>
      </c>
      <c r="H72" s="607">
        <v>0.53</v>
      </c>
      <c r="I72" s="605"/>
      <c r="J72" s="606"/>
      <c r="K72" s="606"/>
      <c r="L72" s="607"/>
      <c r="M72" s="605">
        <v>0</v>
      </c>
      <c r="N72" s="606">
        <v>0</v>
      </c>
      <c r="O72" s="606">
        <v>0</v>
      </c>
      <c r="P72" s="607" t="s">
        <v>939</v>
      </c>
      <c r="Q72" s="605">
        <v>1</v>
      </c>
      <c r="R72" s="606">
        <v>17463.599999999999</v>
      </c>
      <c r="S72" s="606">
        <v>17640</v>
      </c>
      <c r="T72" s="607">
        <v>0.99</v>
      </c>
      <c r="U72" s="605">
        <v>1</v>
      </c>
      <c r="V72" s="606">
        <v>12352</v>
      </c>
      <c r="W72" s="606">
        <v>38600</v>
      </c>
      <c r="X72" s="607">
        <v>0.32</v>
      </c>
    </row>
    <row r="73" spans="2:24" ht="15" thickBot="1" x14ac:dyDescent="0.25">
      <c r="B73" s="602" t="s">
        <v>1074</v>
      </c>
      <c r="C73" s="603" t="s">
        <v>593</v>
      </c>
      <c r="D73" s="604" t="s">
        <v>658</v>
      </c>
      <c r="E73" s="605">
        <v>1</v>
      </c>
      <c r="F73" s="606">
        <v>184310.89</v>
      </c>
      <c r="G73" s="606">
        <v>467</v>
      </c>
      <c r="H73" s="607">
        <v>394.67</v>
      </c>
      <c r="I73" s="605"/>
      <c r="J73" s="606"/>
      <c r="K73" s="606"/>
      <c r="L73" s="607"/>
      <c r="M73" s="605">
        <v>1</v>
      </c>
      <c r="N73" s="606">
        <v>184310.89</v>
      </c>
      <c r="O73" s="606">
        <v>467</v>
      </c>
      <c r="P73" s="607">
        <v>394.67</v>
      </c>
      <c r="Q73" s="605">
        <v>0</v>
      </c>
      <c r="R73" s="606">
        <v>0</v>
      </c>
      <c r="S73" s="606">
        <v>0</v>
      </c>
      <c r="T73" s="607" t="s">
        <v>939</v>
      </c>
      <c r="U73" s="605">
        <v>0</v>
      </c>
      <c r="V73" s="606">
        <v>0</v>
      </c>
      <c r="W73" s="606">
        <v>0</v>
      </c>
      <c r="X73" s="607" t="s">
        <v>939</v>
      </c>
    </row>
    <row r="74" spans="2:24" ht="15" thickBot="1" x14ac:dyDescent="0.25">
      <c r="B74" s="602" t="s">
        <v>225</v>
      </c>
      <c r="C74" s="603" t="s">
        <v>223</v>
      </c>
      <c r="D74" s="604" t="s">
        <v>657</v>
      </c>
      <c r="E74" s="605">
        <v>1</v>
      </c>
      <c r="F74" s="606">
        <v>23665.75</v>
      </c>
      <c r="G74" s="606">
        <v>905</v>
      </c>
      <c r="H74" s="607">
        <v>26.15</v>
      </c>
      <c r="I74" s="605">
        <v>1</v>
      </c>
      <c r="J74" s="606">
        <v>23665.75</v>
      </c>
      <c r="K74" s="606">
        <v>905</v>
      </c>
      <c r="L74" s="607">
        <v>26.15</v>
      </c>
      <c r="M74" s="605"/>
      <c r="N74" s="606"/>
      <c r="O74" s="606"/>
      <c r="P74" s="607"/>
      <c r="Q74" s="605"/>
      <c r="R74" s="606"/>
      <c r="S74" s="606"/>
      <c r="T74" s="607"/>
      <c r="U74" s="605"/>
      <c r="V74" s="606"/>
      <c r="W74" s="606"/>
      <c r="X74" s="607"/>
    </row>
    <row r="75" spans="2:24" ht="15" thickBot="1" x14ac:dyDescent="0.25">
      <c r="B75" s="602" t="s">
        <v>226</v>
      </c>
      <c r="C75" s="603" t="s">
        <v>224</v>
      </c>
      <c r="D75" s="604" t="s">
        <v>657</v>
      </c>
      <c r="E75" s="605">
        <v>1</v>
      </c>
      <c r="F75" s="606">
        <v>17664.5</v>
      </c>
      <c r="G75" s="606">
        <v>515</v>
      </c>
      <c r="H75" s="607">
        <v>34.299999999999997</v>
      </c>
      <c r="I75" s="605">
        <v>1</v>
      </c>
      <c r="J75" s="606">
        <v>17664.5</v>
      </c>
      <c r="K75" s="606">
        <v>515</v>
      </c>
      <c r="L75" s="607">
        <v>34.299999999999997</v>
      </c>
      <c r="M75" s="605"/>
      <c r="N75" s="606"/>
      <c r="O75" s="606"/>
      <c r="P75" s="607"/>
      <c r="Q75" s="605"/>
      <c r="R75" s="606"/>
      <c r="S75" s="606"/>
      <c r="T75" s="607"/>
      <c r="U75" s="605"/>
      <c r="V75" s="606"/>
      <c r="W75" s="606"/>
      <c r="X75" s="607"/>
    </row>
    <row r="76" spans="2:24" ht="15" thickBot="1" x14ac:dyDescent="0.25">
      <c r="B76" s="602" t="s">
        <v>227</v>
      </c>
      <c r="C76" s="603" t="s">
        <v>228</v>
      </c>
      <c r="D76" s="604" t="s">
        <v>657</v>
      </c>
      <c r="E76" s="605">
        <v>3</v>
      </c>
      <c r="F76" s="606">
        <v>287709.3</v>
      </c>
      <c r="G76" s="606">
        <v>4215</v>
      </c>
      <c r="H76" s="607">
        <v>68.260000000000005</v>
      </c>
      <c r="I76" s="605">
        <v>1</v>
      </c>
      <c r="J76" s="606">
        <v>177654</v>
      </c>
      <c r="K76" s="606">
        <v>2900</v>
      </c>
      <c r="L76" s="607">
        <v>61.26</v>
      </c>
      <c r="M76" s="605">
        <v>1</v>
      </c>
      <c r="N76" s="606">
        <v>82500</v>
      </c>
      <c r="O76" s="606">
        <v>550</v>
      </c>
      <c r="P76" s="607">
        <v>150</v>
      </c>
      <c r="Q76" s="605"/>
      <c r="R76" s="606"/>
      <c r="S76" s="606"/>
      <c r="T76" s="607"/>
      <c r="U76" s="605">
        <v>1</v>
      </c>
      <c r="V76" s="606">
        <v>27555.3</v>
      </c>
      <c r="W76" s="606">
        <v>765</v>
      </c>
      <c r="X76" s="607">
        <v>36.020000000000003</v>
      </c>
    </row>
    <row r="77" spans="2:24" ht="15" thickBot="1" x14ac:dyDescent="0.25">
      <c r="B77" s="602" t="s">
        <v>230</v>
      </c>
      <c r="C77" s="603" t="s">
        <v>766</v>
      </c>
      <c r="D77" s="604" t="s">
        <v>657</v>
      </c>
      <c r="E77" s="605">
        <v>2</v>
      </c>
      <c r="F77" s="606">
        <v>107234.7</v>
      </c>
      <c r="G77" s="606">
        <v>1095</v>
      </c>
      <c r="H77" s="607">
        <v>97.93</v>
      </c>
      <c r="I77" s="605">
        <v>1</v>
      </c>
      <c r="J77" s="606">
        <v>72208.5</v>
      </c>
      <c r="K77" s="606">
        <v>805</v>
      </c>
      <c r="L77" s="607">
        <v>89.7</v>
      </c>
      <c r="M77" s="605"/>
      <c r="N77" s="606"/>
      <c r="O77" s="606"/>
      <c r="P77" s="607"/>
      <c r="Q77" s="605"/>
      <c r="R77" s="606"/>
      <c r="S77" s="606"/>
      <c r="T77" s="607"/>
      <c r="U77" s="605">
        <v>1</v>
      </c>
      <c r="V77" s="606">
        <v>35026.199999999997</v>
      </c>
      <c r="W77" s="606">
        <v>290</v>
      </c>
      <c r="X77" s="607">
        <v>120.78</v>
      </c>
    </row>
    <row r="78" spans="2:24" ht="15" thickBot="1" x14ac:dyDescent="0.25">
      <c r="B78" s="602" t="s">
        <v>234</v>
      </c>
      <c r="C78" s="603" t="s">
        <v>231</v>
      </c>
      <c r="D78" s="604" t="s">
        <v>662</v>
      </c>
      <c r="E78" s="605">
        <v>4</v>
      </c>
      <c r="F78" s="606">
        <v>1244296.52</v>
      </c>
      <c r="G78" s="606">
        <v>356.13</v>
      </c>
      <c r="H78" s="607">
        <v>3493.94</v>
      </c>
      <c r="I78" s="605"/>
      <c r="J78" s="606"/>
      <c r="K78" s="606"/>
      <c r="L78" s="607"/>
      <c r="M78" s="605">
        <v>4</v>
      </c>
      <c r="N78" s="606">
        <v>1244296.52</v>
      </c>
      <c r="O78" s="606">
        <v>356.13</v>
      </c>
      <c r="P78" s="607">
        <v>3493.94</v>
      </c>
      <c r="Q78" s="605">
        <v>0</v>
      </c>
      <c r="R78" s="606">
        <v>0</v>
      </c>
      <c r="S78" s="606">
        <v>0</v>
      </c>
      <c r="T78" s="607" t="s">
        <v>939</v>
      </c>
      <c r="U78" s="605">
        <v>0</v>
      </c>
      <c r="V78" s="606">
        <v>0</v>
      </c>
      <c r="W78" s="606">
        <v>0</v>
      </c>
      <c r="X78" s="607" t="s">
        <v>939</v>
      </c>
    </row>
    <row r="79" spans="2:24" ht="15" thickBot="1" x14ac:dyDescent="0.25">
      <c r="B79" s="602" t="s">
        <v>235</v>
      </c>
      <c r="C79" s="603" t="s">
        <v>232</v>
      </c>
      <c r="D79" s="604" t="s">
        <v>662</v>
      </c>
      <c r="E79" s="605">
        <v>4</v>
      </c>
      <c r="F79" s="606">
        <v>367653</v>
      </c>
      <c r="G79" s="606">
        <v>356.13</v>
      </c>
      <c r="H79" s="607">
        <v>1032.3599999999999</v>
      </c>
      <c r="I79" s="605"/>
      <c r="J79" s="606"/>
      <c r="K79" s="606"/>
      <c r="L79" s="607"/>
      <c r="M79" s="605">
        <v>4</v>
      </c>
      <c r="N79" s="606">
        <v>367653</v>
      </c>
      <c r="O79" s="606">
        <v>356.13</v>
      </c>
      <c r="P79" s="607">
        <v>1032.3599999999999</v>
      </c>
      <c r="Q79" s="605">
        <v>0</v>
      </c>
      <c r="R79" s="606">
        <v>0</v>
      </c>
      <c r="S79" s="606">
        <v>0</v>
      </c>
      <c r="T79" s="607" t="s">
        <v>939</v>
      </c>
      <c r="U79" s="605">
        <v>0</v>
      </c>
      <c r="V79" s="606">
        <v>0</v>
      </c>
      <c r="W79" s="606">
        <v>0</v>
      </c>
      <c r="X79" s="607" t="s">
        <v>939</v>
      </c>
    </row>
    <row r="80" spans="2:24" ht="15" thickBot="1" x14ac:dyDescent="0.25">
      <c r="B80" s="602" t="s">
        <v>236</v>
      </c>
      <c r="C80" s="603" t="s">
        <v>237</v>
      </c>
      <c r="D80" s="604" t="s">
        <v>662</v>
      </c>
      <c r="E80" s="605">
        <v>7</v>
      </c>
      <c r="F80" s="606">
        <v>374623.39</v>
      </c>
      <c r="G80" s="606">
        <v>386.5</v>
      </c>
      <c r="H80" s="607">
        <v>969.27</v>
      </c>
      <c r="I80" s="605">
        <v>2</v>
      </c>
      <c r="J80" s="606">
        <v>66260.760000000009</v>
      </c>
      <c r="K80" s="606">
        <v>84</v>
      </c>
      <c r="L80" s="607">
        <v>788.82</v>
      </c>
      <c r="M80" s="605">
        <v>3</v>
      </c>
      <c r="N80" s="606">
        <v>212591.4</v>
      </c>
      <c r="O80" s="606">
        <v>240</v>
      </c>
      <c r="P80" s="607">
        <v>885.8</v>
      </c>
      <c r="Q80" s="605">
        <v>0</v>
      </c>
      <c r="R80" s="606">
        <v>0</v>
      </c>
      <c r="S80" s="606">
        <v>0</v>
      </c>
      <c r="T80" s="607" t="s">
        <v>939</v>
      </c>
      <c r="U80" s="605">
        <v>2</v>
      </c>
      <c r="V80" s="606">
        <v>95771.23000000001</v>
      </c>
      <c r="W80" s="606">
        <v>62.5</v>
      </c>
      <c r="X80" s="607">
        <v>1532.34</v>
      </c>
    </row>
    <row r="81" spans="2:24" ht="15" thickBot="1" x14ac:dyDescent="0.25">
      <c r="B81" s="602" t="s">
        <v>238</v>
      </c>
      <c r="C81" s="603" t="s">
        <v>233</v>
      </c>
      <c r="D81" s="604" t="s">
        <v>662</v>
      </c>
      <c r="E81" s="605">
        <v>7</v>
      </c>
      <c r="F81" s="606">
        <v>123262.91999999998</v>
      </c>
      <c r="G81" s="606">
        <v>386.5</v>
      </c>
      <c r="H81" s="607">
        <v>318.92</v>
      </c>
      <c r="I81" s="605">
        <v>2</v>
      </c>
      <c r="J81" s="606">
        <v>34329.72</v>
      </c>
      <c r="K81" s="606">
        <v>84</v>
      </c>
      <c r="L81" s="607">
        <v>408.69</v>
      </c>
      <c r="M81" s="605">
        <v>3</v>
      </c>
      <c r="N81" s="606">
        <v>49382.28</v>
      </c>
      <c r="O81" s="606">
        <v>240</v>
      </c>
      <c r="P81" s="607">
        <v>205.76</v>
      </c>
      <c r="Q81" s="605">
        <v>0</v>
      </c>
      <c r="R81" s="606">
        <v>0</v>
      </c>
      <c r="S81" s="606">
        <v>0</v>
      </c>
      <c r="T81" s="607" t="s">
        <v>939</v>
      </c>
      <c r="U81" s="605">
        <v>2</v>
      </c>
      <c r="V81" s="606">
        <v>39550.92</v>
      </c>
      <c r="W81" s="606">
        <v>62.5</v>
      </c>
      <c r="X81" s="607">
        <v>632.80999999999995</v>
      </c>
    </row>
    <row r="82" spans="2:24" ht="15" thickBot="1" x14ac:dyDescent="0.25">
      <c r="B82" s="602" t="s">
        <v>120</v>
      </c>
      <c r="C82" s="603" t="s">
        <v>767</v>
      </c>
      <c r="D82" s="604" t="s">
        <v>657</v>
      </c>
      <c r="E82" s="605">
        <v>22</v>
      </c>
      <c r="F82" s="606">
        <v>1051199.6200000001</v>
      </c>
      <c r="G82" s="606">
        <v>3067</v>
      </c>
      <c r="H82" s="607">
        <v>342.75</v>
      </c>
      <c r="I82" s="605">
        <v>3</v>
      </c>
      <c r="J82" s="606">
        <v>55926.400000000001</v>
      </c>
      <c r="K82" s="606">
        <v>255</v>
      </c>
      <c r="L82" s="607">
        <v>219.32</v>
      </c>
      <c r="M82" s="605">
        <v>11</v>
      </c>
      <c r="N82" s="606">
        <v>479969.8</v>
      </c>
      <c r="O82" s="606">
        <v>1535</v>
      </c>
      <c r="P82" s="607">
        <v>312.68</v>
      </c>
      <c r="Q82" s="605">
        <v>1</v>
      </c>
      <c r="R82" s="606">
        <v>90740</v>
      </c>
      <c r="S82" s="606">
        <v>260</v>
      </c>
      <c r="T82" s="607">
        <v>349</v>
      </c>
      <c r="U82" s="605">
        <v>7</v>
      </c>
      <c r="V82" s="606">
        <v>424563.42</v>
      </c>
      <c r="W82" s="606">
        <v>1017</v>
      </c>
      <c r="X82" s="607">
        <v>417.47</v>
      </c>
    </row>
    <row r="83" spans="2:24" ht="15" thickBot="1" x14ac:dyDescent="0.25">
      <c r="B83" s="602" t="s">
        <v>239</v>
      </c>
      <c r="C83" s="603" t="s">
        <v>768</v>
      </c>
      <c r="D83" s="604" t="s">
        <v>657</v>
      </c>
      <c r="E83" s="605">
        <v>2</v>
      </c>
      <c r="F83" s="606">
        <v>17408.55</v>
      </c>
      <c r="G83" s="606">
        <v>55</v>
      </c>
      <c r="H83" s="607">
        <v>316.52</v>
      </c>
      <c r="I83" s="605"/>
      <c r="J83" s="606"/>
      <c r="K83" s="606"/>
      <c r="L83" s="607"/>
      <c r="M83" s="605">
        <v>2</v>
      </c>
      <c r="N83" s="606">
        <v>17408.55</v>
      </c>
      <c r="O83" s="606">
        <v>55</v>
      </c>
      <c r="P83" s="607">
        <v>316.52</v>
      </c>
      <c r="Q83" s="605">
        <v>0</v>
      </c>
      <c r="R83" s="606">
        <v>0</v>
      </c>
      <c r="S83" s="606">
        <v>0</v>
      </c>
      <c r="T83" s="607" t="s">
        <v>939</v>
      </c>
      <c r="U83" s="605">
        <v>0</v>
      </c>
      <c r="V83" s="606">
        <v>0</v>
      </c>
      <c r="W83" s="606">
        <v>0</v>
      </c>
      <c r="X83" s="607" t="s">
        <v>939</v>
      </c>
    </row>
    <row r="84" spans="2:24" ht="15" thickBot="1" x14ac:dyDescent="0.25">
      <c r="B84" s="602" t="s">
        <v>121</v>
      </c>
      <c r="C84" s="603" t="s">
        <v>769</v>
      </c>
      <c r="D84" s="604" t="s">
        <v>657</v>
      </c>
      <c r="E84" s="605">
        <v>6</v>
      </c>
      <c r="F84" s="606">
        <v>2343655.7000000002</v>
      </c>
      <c r="G84" s="606">
        <v>13520</v>
      </c>
      <c r="H84" s="607">
        <v>173.35</v>
      </c>
      <c r="I84" s="605">
        <v>2</v>
      </c>
      <c r="J84" s="606">
        <v>421291.2</v>
      </c>
      <c r="K84" s="606">
        <v>1690</v>
      </c>
      <c r="L84" s="607">
        <v>249.28</v>
      </c>
      <c r="M84" s="605">
        <v>2</v>
      </c>
      <c r="N84" s="606">
        <v>1504591.2</v>
      </c>
      <c r="O84" s="606">
        <v>10620</v>
      </c>
      <c r="P84" s="607">
        <v>141.68</v>
      </c>
      <c r="Q84" s="605">
        <v>0</v>
      </c>
      <c r="R84" s="606">
        <v>0</v>
      </c>
      <c r="S84" s="606">
        <v>0</v>
      </c>
      <c r="T84" s="607" t="s">
        <v>939</v>
      </c>
      <c r="U84" s="605">
        <v>2</v>
      </c>
      <c r="V84" s="606">
        <v>417773.3</v>
      </c>
      <c r="W84" s="606">
        <v>1210</v>
      </c>
      <c r="X84" s="607">
        <v>345.27</v>
      </c>
    </row>
    <row r="85" spans="2:24" ht="15" thickBot="1" x14ac:dyDescent="0.25">
      <c r="B85" s="602" t="s">
        <v>240</v>
      </c>
      <c r="C85" s="603" t="s">
        <v>770</v>
      </c>
      <c r="D85" s="604" t="s">
        <v>657</v>
      </c>
      <c r="E85" s="605">
        <v>1</v>
      </c>
      <c r="F85" s="606">
        <v>66500</v>
      </c>
      <c r="G85" s="606">
        <v>190</v>
      </c>
      <c r="H85" s="607">
        <v>350</v>
      </c>
      <c r="I85" s="605"/>
      <c r="J85" s="606"/>
      <c r="K85" s="606"/>
      <c r="L85" s="607"/>
      <c r="M85" s="605">
        <v>0</v>
      </c>
      <c r="N85" s="606">
        <v>0</v>
      </c>
      <c r="O85" s="606">
        <v>0</v>
      </c>
      <c r="P85" s="607" t="s">
        <v>939</v>
      </c>
      <c r="Q85" s="605">
        <v>0</v>
      </c>
      <c r="R85" s="606">
        <v>0</v>
      </c>
      <c r="S85" s="606">
        <v>0</v>
      </c>
      <c r="T85" s="607" t="s">
        <v>939</v>
      </c>
      <c r="U85" s="605">
        <v>1</v>
      </c>
      <c r="V85" s="606">
        <v>66500</v>
      </c>
      <c r="W85" s="606">
        <v>190</v>
      </c>
      <c r="X85" s="607">
        <v>350</v>
      </c>
    </row>
    <row r="86" spans="2:24" ht="15" thickBot="1" x14ac:dyDescent="0.25">
      <c r="B86" s="602" t="s">
        <v>874</v>
      </c>
      <c r="C86" s="603" t="s">
        <v>561</v>
      </c>
      <c r="D86" s="604" t="s">
        <v>658</v>
      </c>
      <c r="E86" s="605">
        <v>1</v>
      </c>
      <c r="F86" s="606">
        <v>40708.800000000003</v>
      </c>
      <c r="G86" s="606">
        <v>60</v>
      </c>
      <c r="H86" s="607">
        <v>678.48</v>
      </c>
      <c r="I86" s="605"/>
      <c r="J86" s="606"/>
      <c r="K86" s="606"/>
      <c r="L86" s="607"/>
      <c r="M86" s="605">
        <v>0</v>
      </c>
      <c r="N86" s="606">
        <v>0</v>
      </c>
      <c r="O86" s="606">
        <v>0</v>
      </c>
      <c r="P86" s="607" t="s">
        <v>939</v>
      </c>
      <c r="Q86" s="605">
        <v>0</v>
      </c>
      <c r="R86" s="606">
        <v>0</v>
      </c>
      <c r="S86" s="606">
        <v>0</v>
      </c>
      <c r="T86" s="607" t="s">
        <v>939</v>
      </c>
      <c r="U86" s="605">
        <v>0</v>
      </c>
      <c r="V86" s="606">
        <v>0</v>
      </c>
      <c r="W86" s="606">
        <v>0</v>
      </c>
      <c r="X86" s="607" t="s">
        <v>939</v>
      </c>
    </row>
    <row r="87" spans="2:24" ht="15" thickBot="1" x14ac:dyDescent="0.25">
      <c r="B87" s="602" t="s">
        <v>918</v>
      </c>
      <c r="C87" s="603" t="s">
        <v>919</v>
      </c>
      <c r="D87" s="604" t="s">
        <v>605</v>
      </c>
      <c r="E87" s="605">
        <v>1</v>
      </c>
      <c r="F87" s="606">
        <v>55000</v>
      </c>
      <c r="G87" s="606">
        <v>11</v>
      </c>
      <c r="H87" s="607">
        <v>5000</v>
      </c>
      <c r="I87" s="605"/>
      <c r="J87" s="606"/>
      <c r="K87" s="606"/>
      <c r="L87" s="607"/>
      <c r="M87" s="605">
        <v>0</v>
      </c>
      <c r="N87" s="606">
        <v>0</v>
      </c>
      <c r="O87" s="606">
        <v>0</v>
      </c>
      <c r="P87" s="607" t="s">
        <v>939</v>
      </c>
      <c r="Q87" s="605">
        <v>0</v>
      </c>
      <c r="R87" s="606">
        <v>0</v>
      </c>
      <c r="S87" s="606">
        <v>0</v>
      </c>
      <c r="T87" s="607" t="s">
        <v>939</v>
      </c>
      <c r="U87" s="605">
        <v>1</v>
      </c>
      <c r="V87" s="606">
        <v>55000</v>
      </c>
      <c r="W87" s="606">
        <v>11</v>
      </c>
      <c r="X87" s="607">
        <v>5000</v>
      </c>
    </row>
    <row r="88" spans="2:24" ht="15" thickBot="1" x14ac:dyDescent="0.25">
      <c r="B88" s="602" t="s">
        <v>1012</v>
      </c>
      <c r="C88" s="603" t="s">
        <v>1013</v>
      </c>
      <c r="D88" s="604" t="s">
        <v>605</v>
      </c>
      <c r="E88" s="605">
        <v>1</v>
      </c>
      <c r="F88" s="606">
        <v>23000</v>
      </c>
      <c r="G88" s="606">
        <v>23</v>
      </c>
      <c r="H88" s="607">
        <v>1000</v>
      </c>
      <c r="I88" s="605"/>
      <c r="J88" s="606"/>
      <c r="K88" s="606"/>
      <c r="L88" s="607"/>
      <c r="M88" s="605">
        <v>0</v>
      </c>
      <c r="N88" s="606">
        <v>0</v>
      </c>
      <c r="O88" s="606">
        <v>0</v>
      </c>
      <c r="P88" s="607" t="s">
        <v>939</v>
      </c>
      <c r="Q88" s="605">
        <v>0</v>
      </c>
      <c r="R88" s="606">
        <v>0</v>
      </c>
      <c r="S88" s="606">
        <v>0</v>
      </c>
      <c r="T88" s="607" t="s">
        <v>939</v>
      </c>
      <c r="U88" s="605">
        <v>1</v>
      </c>
      <c r="V88" s="606">
        <v>23000</v>
      </c>
      <c r="W88" s="606">
        <v>23</v>
      </c>
      <c r="X88" s="607">
        <v>1000</v>
      </c>
    </row>
    <row r="89" spans="2:24" ht="15" thickBot="1" x14ac:dyDescent="0.25">
      <c r="B89" s="602" t="s">
        <v>241</v>
      </c>
      <c r="C89" s="603" t="s">
        <v>242</v>
      </c>
      <c r="D89" s="604" t="s">
        <v>658</v>
      </c>
      <c r="E89" s="605">
        <v>8</v>
      </c>
      <c r="F89" s="606">
        <v>1494041.05</v>
      </c>
      <c r="G89" s="606">
        <v>10823</v>
      </c>
      <c r="H89" s="607">
        <v>138.04</v>
      </c>
      <c r="I89" s="605"/>
      <c r="J89" s="606"/>
      <c r="K89" s="606"/>
      <c r="L89" s="607"/>
      <c r="M89" s="605">
        <v>6</v>
      </c>
      <c r="N89" s="606">
        <v>549158.61</v>
      </c>
      <c r="O89" s="606">
        <v>4046</v>
      </c>
      <c r="P89" s="607">
        <v>135.72999999999999</v>
      </c>
      <c r="Q89" s="605">
        <v>1</v>
      </c>
      <c r="R89" s="606">
        <v>259394.94</v>
      </c>
      <c r="S89" s="606">
        <v>2282</v>
      </c>
      <c r="T89" s="607">
        <v>113.67</v>
      </c>
      <c r="U89" s="605">
        <v>1</v>
      </c>
      <c r="V89" s="606">
        <v>685487.5</v>
      </c>
      <c r="W89" s="606">
        <v>4495</v>
      </c>
      <c r="X89" s="607">
        <v>152.5</v>
      </c>
    </row>
    <row r="90" spans="2:24" ht="15" thickBot="1" x14ac:dyDescent="0.25">
      <c r="B90" s="602" t="s">
        <v>243</v>
      </c>
      <c r="C90" s="603" t="s">
        <v>244</v>
      </c>
      <c r="D90" s="604" t="s">
        <v>658</v>
      </c>
      <c r="E90" s="605">
        <v>10</v>
      </c>
      <c r="F90" s="606">
        <v>2857653.0599999996</v>
      </c>
      <c r="G90" s="606">
        <v>1540</v>
      </c>
      <c r="H90" s="607">
        <v>1855.62</v>
      </c>
      <c r="I90" s="605">
        <v>1</v>
      </c>
      <c r="J90" s="606">
        <v>35570.370000000003</v>
      </c>
      <c r="K90" s="606">
        <v>11</v>
      </c>
      <c r="L90" s="607">
        <v>3233.67</v>
      </c>
      <c r="M90" s="605">
        <v>7</v>
      </c>
      <c r="N90" s="606">
        <v>1097183.1400000001</v>
      </c>
      <c r="O90" s="606">
        <v>654</v>
      </c>
      <c r="P90" s="607">
        <v>1677.65</v>
      </c>
      <c r="Q90" s="605">
        <v>1</v>
      </c>
      <c r="R90" s="606">
        <v>829499.54999999993</v>
      </c>
      <c r="S90" s="606">
        <v>355</v>
      </c>
      <c r="T90" s="607">
        <v>2336.62</v>
      </c>
      <c r="U90" s="605">
        <v>1</v>
      </c>
      <c r="V90" s="606">
        <v>895400</v>
      </c>
      <c r="W90" s="606">
        <v>520</v>
      </c>
      <c r="X90" s="607">
        <v>1721.92</v>
      </c>
    </row>
    <row r="91" spans="2:24" ht="15" thickBot="1" x14ac:dyDescent="0.25">
      <c r="B91" s="602" t="s">
        <v>245</v>
      </c>
      <c r="C91" s="603" t="s">
        <v>246</v>
      </c>
      <c r="D91" s="604" t="s">
        <v>658</v>
      </c>
      <c r="E91" s="605">
        <v>4</v>
      </c>
      <c r="F91" s="606">
        <v>681093.57</v>
      </c>
      <c r="G91" s="606">
        <v>129</v>
      </c>
      <c r="H91" s="607">
        <v>5279.8</v>
      </c>
      <c r="I91" s="605">
        <v>1</v>
      </c>
      <c r="J91" s="606">
        <v>7237.98</v>
      </c>
      <c r="K91" s="606">
        <v>6</v>
      </c>
      <c r="L91" s="607">
        <v>1206.33</v>
      </c>
      <c r="M91" s="605">
        <v>1</v>
      </c>
      <c r="N91" s="606">
        <v>63855.59</v>
      </c>
      <c r="O91" s="606">
        <v>23</v>
      </c>
      <c r="P91" s="607">
        <v>2776.33</v>
      </c>
      <c r="Q91" s="605">
        <v>1</v>
      </c>
      <c r="R91" s="606">
        <v>85750</v>
      </c>
      <c r="S91" s="606">
        <v>40</v>
      </c>
      <c r="T91" s="607">
        <v>2143.75</v>
      </c>
      <c r="U91" s="605">
        <v>1</v>
      </c>
      <c r="V91" s="606">
        <v>524250</v>
      </c>
      <c r="W91" s="606">
        <v>60</v>
      </c>
      <c r="X91" s="607">
        <v>8737.5</v>
      </c>
    </row>
    <row r="92" spans="2:24" ht="15" thickBot="1" x14ac:dyDescent="0.25">
      <c r="B92" s="602" t="s">
        <v>247</v>
      </c>
      <c r="C92" s="603" t="s">
        <v>690</v>
      </c>
      <c r="D92" s="604" t="s">
        <v>658</v>
      </c>
      <c r="E92" s="605">
        <v>5</v>
      </c>
      <c r="F92" s="606">
        <v>1094215.1499999999</v>
      </c>
      <c r="G92" s="606">
        <v>9800</v>
      </c>
      <c r="H92" s="607">
        <v>111.65</v>
      </c>
      <c r="I92" s="605"/>
      <c r="J92" s="606"/>
      <c r="K92" s="606"/>
      <c r="L92" s="607"/>
      <c r="M92" s="605">
        <v>3</v>
      </c>
      <c r="N92" s="606">
        <v>82087.149999999994</v>
      </c>
      <c r="O92" s="606">
        <v>2960</v>
      </c>
      <c r="P92" s="607">
        <v>27.73</v>
      </c>
      <c r="Q92" s="605">
        <v>1</v>
      </c>
      <c r="R92" s="606">
        <v>191688</v>
      </c>
      <c r="S92" s="606">
        <v>2282</v>
      </c>
      <c r="T92" s="607">
        <v>84</v>
      </c>
      <c r="U92" s="605">
        <v>1</v>
      </c>
      <c r="V92" s="606">
        <v>820440</v>
      </c>
      <c r="W92" s="606">
        <v>4558</v>
      </c>
      <c r="X92" s="607">
        <v>180</v>
      </c>
    </row>
    <row r="93" spans="2:24" ht="15" thickBot="1" x14ac:dyDescent="0.25">
      <c r="B93" s="602" t="s">
        <v>248</v>
      </c>
      <c r="C93" s="603" t="s">
        <v>691</v>
      </c>
      <c r="D93" s="604" t="s">
        <v>657</v>
      </c>
      <c r="E93" s="605">
        <v>5</v>
      </c>
      <c r="F93" s="606">
        <v>2034707.6900000002</v>
      </c>
      <c r="G93" s="606">
        <v>659.33</v>
      </c>
      <c r="H93" s="607">
        <v>3086.02</v>
      </c>
      <c r="I93" s="605"/>
      <c r="J93" s="606"/>
      <c r="K93" s="606"/>
      <c r="L93" s="607"/>
      <c r="M93" s="605">
        <v>3</v>
      </c>
      <c r="N93" s="606">
        <v>614096.35</v>
      </c>
      <c r="O93" s="606">
        <v>283</v>
      </c>
      <c r="P93" s="607">
        <v>2169.9499999999998</v>
      </c>
      <c r="Q93" s="605">
        <v>1</v>
      </c>
      <c r="R93" s="606">
        <v>412851.34</v>
      </c>
      <c r="S93" s="606">
        <v>148.33000000000001</v>
      </c>
      <c r="T93" s="607">
        <v>2783.33</v>
      </c>
      <c r="U93" s="605">
        <v>1</v>
      </c>
      <c r="V93" s="606">
        <v>1007760</v>
      </c>
      <c r="W93" s="606">
        <v>228</v>
      </c>
      <c r="X93" s="607">
        <v>4420</v>
      </c>
    </row>
    <row r="94" spans="2:24" ht="15" thickBot="1" x14ac:dyDescent="0.25">
      <c r="B94" s="602" t="s">
        <v>250</v>
      </c>
      <c r="C94" s="603" t="s">
        <v>692</v>
      </c>
      <c r="D94" s="604" t="s">
        <v>658</v>
      </c>
      <c r="E94" s="605">
        <v>5</v>
      </c>
      <c r="F94" s="606">
        <v>1692930.5699999998</v>
      </c>
      <c r="G94" s="606">
        <v>9807</v>
      </c>
      <c r="H94" s="607">
        <v>172.62</v>
      </c>
      <c r="I94" s="605"/>
      <c r="J94" s="606"/>
      <c r="K94" s="606"/>
      <c r="L94" s="607"/>
      <c r="M94" s="605">
        <v>3</v>
      </c>
      <c r="N94" s="606">
        <v>487522.63</v>
      </c>
      <c r="O94" s="606">
        <v>2967</v>
      </c>
      <c r="P94" s="607">
        <v>164.32</v>
      </c>
      <c r="Q94" s="605">
        <v>1</v>
      </c>
      <c r="R94" s="606">
        <v>432826.94</v>
      </c>
      <c r="S94" s="606">
        <v>2282</v>
      </c>
      <c r="T94" s="607">
        <v>189.67</v>
      </c>
      <c r="U94" s="605">
        <v>1</v>
      </c>
      <c r="V94" s="606">
        <v>772581</v>
      </c>
      <c r="W94" s="606">
        <v>4558</v>
      </c>
      <c r="X94" s="607">
        <v>169.5</v>
      </c>
    </row>
    <row r="95" spans="2:24" ht="15" thickBot="1" x14ac:dyDescent="0.25">
      <c r="B95" s="602" t="s">
        <v>252</v>
      </c>
      <c r="C95" s="603" t="s">
        <v>771</v>
      </c>
      <c r="D95" s="604" t="s">
        <v>662</v>
      </c>
      <c r="E95" s="605">
        <v>9</v>
      </c>
      <c r="F95" s="606">
        <v>1300678.01</v>
      </c>
      <c r="G95" s="606">
        <v>4046.26</v>
      </c>
      <c r="H95" s="607">
        <v>321.45</v>
      </c>
      <c r="I95" s="605">
        <v>2</v>
      </c>
      <c r="J95" s="606">
        <v>350421.72</v>
      </c>
      <c r="K95" s="606">
        <v>1316</v>
      </c>
      <c r="L95" s="607">
        <v>266.27999999999997</v>
      </c>
      <c r="M95" s="605">
        <v>2</v>
      </c>
      <c r="N95" s="606">
        <v>130241.29999999999</v>
      </c>
      <c r="O95" s="606">
        <v>686</v>
      </c>
      <c r="P95" s="607">
        <v>189.86</v>
      </c>
      <c r="Q95" s="605">
        <v>1</v>
      </c>
      <c r="R95" s="606">
        <v>356263.56</v>
      </c>
      <c r="S95" s="606">
        <v>782</v>
      </c>
      <c r="T95" s="607">
        <v>455.58</v>
      </c>
      <c r="U95" s="605">
        <v>4</v>
      </c>
      <c r="V95" s="606">
        <v>463751.43</v>
      </c>
      <c r="W95" s="606">
        <v>1262.26</v>
      </c>
      <c r="X95" s="607">
        <v>367.4</v>
      </c>
    </row>
    <row r="96" spans="2:24" ht="15" thickBot="1" x14ac:dyDescent="0.25">
      <c r="B96" s="602" t="s">
        <v>693</v>
      </c>
      <c r="C96" s="603" t="s">
        <v>694</v>
      </c>
      <c r="D96" s="604" t="s">
        <v>662</v>
      </c>
      <c r="E96" s="605">
        <v>2</v>
      </c>
      <c r="F96" s="606">
        <v>156479.20000000001</v>
      </c>
      <c r="G96" s="606">
        <v>536</v>
      </c>
      <c r="H96" s="607">
        <v>291.94</v>
      </c>
      <c r="I96" s="605"/>
      <c r="J96" s="606"/>
      <c r="K96" s="606"/>
      <c r="L96" s="607"/>
      <c r="M96" s="605">
        <v>2</v>
      </c>
      <c r="N96" s="606">
        <v>156479.20000000001</v>
      </c>
      <c r="O96" s="606">
        <v>536</v>
      </c>
      <c r="P96" s="607">
        <v>291.94</v>
      </c>
      <c r="Q96" s="605">
        <v>0</v>
      </c>
      <c r="R96" s="606">
        <v>0</v>
      </c>
      <c r="S96" s="606">
        <v>0</v>
      </c>
      <c r="T96" s="607" t="s">
        <v>939</v>
      </c>
      <c r="U96" s="605">
        <v>0</v>
      </c>
      <c r="V96" s="606">
        <v>0</v>
      </c>
      <c r="W96" s="606">
        <v>0</v>
      </c>
      <c r="X96" s="607" t="s">
        <v>939</v>
      </c>
    </row>
    <row r="97" spans="2:24" ht="15" thickBot="1" x14ac:dyDescent="0.25">
      <c r="B97" s="602" t="s">
        <v>920</v>
      </c>
      <c r="C97" s="603" t="s">
        <v>921</v>
      </c>
      <c r="D97" s="604" t="s">
        <v>662</v>
      </c>
      <c r="E97" s="605">
        <v>2</v>
      </c>
      <c r="F97" s="606">
        <v>135451.29999999999</v>
      </c>
      <c r="G97" s="606">
        <v>242</v>
      </c>
      <c r="H97" s="607">
        <v>559.72</v>
      </c>
      <c r="I97" s="605"/>
      <c r="J97" s="606"/>
      <c r="K97" s="606"/>
      <c r="L97" s="607"/>
      <c r="M97" s="605">
        <v>0</v>
      </c>
      <c r="N97" s="606">
        <v>0</v>
      </c>
      <c r="O97" s="606">
        <v>0</v>
      </c>
      <c r="P97" s="607" t="s">
        <v>939</v>
      </c>
      <c r="Q97" s="605">
        <v>1</v>
      </c>
      <c r="R97" s="606">
        <v>22720.32</v>
      </c>
      <c r="S97" s="606">
        <v>96</v>
      </c>
      <c r="T97" s="607">
        <v>236.67</v>
      </c>
      <c r="U97" s="605">
        <v>1</v>
      </c>
      <c r="V97" s="606">
        <v>112730.98</v>
      </c>
      <c r="W97" s="606">
        <v>146</v>
      </c>
      <c r="X97" s="607">
        <v>772.13</v>
      </c>
    </row>
    <row r="98" spans="2:24" ht="15" thickBot="1" x14ac:dyDescent="0.25">
      <c r="B98" s="602" t="s">
        <v>922</v>
      </c>
      <c r="C98" s="603" t="s">
        <v>923</v>
      </c>
      <c r="D98" s="604" t="s">
        <v>662</v>
      </c>
      <c r="E98" s="605">
        <v>2</v>
      </c>
      <c r="F98" s="606">
        <v>183226.27000000002</v>
      </c>
      <c r="G98" s="606">
        <v>267</v>
      </c>
      <c r="H98" s="607">
        <v>686.24</v>
      </c>
      <c r="I98" s="605"/>
      <c r="J98" s="606"/>
      <c r="K98" s="606"/>
      <c r="L98" s="607"/>
      <c r="M98" s="605">
        <v>0</v>
      </c>
      <c r="N98" s="606">
        <v>0</v>
      </c>
      <c r="O98" s="606">
        <v>0</v>
      </c>
      <c r="P98" s="607" t="s">
        <v>939</v>
      </c>
      <c r="Q98" s="605">
        <v>1</v>
      </c>
      <c r="R98" s="606">
        <v>55500</v>
      </c>
      <c r="S98" s="606">
        <v>148</v>
      </c>
      <c r="T98" s="607">
        <v>375</v>
      </c>
      <c r="U98" s="605">
        <v>1</v>
      </c>
      <c r="V98" s="606">
        <v>127726.27</v>
      </c>
      <c r="W98" s="606">
        <v>119</v>
      </c>
      <c r="X98" s="607">
        <v>1073.33</v>
      </c>
    </row>
    <row r="99" spans="2:24" ht="15" thickBot="1" x14ac:dyDescent="0.25">
      <c r="B99" s="602" t="s">
        <v>253</v>
      </c>
      <c r="C99" s="603" t="s">
        <v>695</v>
      </c>
      <c r="D99" s="604" t="s">
        <v>696</v>
      </c>
      <c r="E99" s="605">
        <v>7</v>
      </c>
      <c r="F99" s="606">
        <v>1120807.31</v>
      </c>
      <c r="G99" s="606">
        <v>271</v>
      </c>
      <c r="H99" s="607">
        <v>4135.82</v>
      </c>
      <c r="I99" s="605">
        <v>2</v>
      </c>
      <c r="J99" s="606">
        <v>334599.33999999997</v>
      </c>
      <c r="K99" s="606">
        <v>80</v>
      </c>
      <c r="L99" s="607">
        <v>4182.49</v>
      </c>
      <c r="M99" s="605">
        <v>1</v>
      </c>
      <c r="N99" s="606">
        <v>179271</v>
      </c>
      <c r="O99" s="606">
        <v>36</v>
      </c>
      <c r="P99" s="607">
        <v>4979.75</v>
      </c>
      <c r="Q99" s="605">
        <v>2</v>
      </c>
      <c r="R99" s="606">
        <v>422737.44999999995</v>
      </c>
      <c r="S99" s="606">
        <v>123</v>
      </c>
      <c r="T99" s="607">
        <v>3436.89</v>
      </c>
      <c r="U99" s="605">
        <v>2</v>
      </c>
      <c r="V99" s="606">
        <v>184199.52</v>
      </c>
      <c r="W99" s="606">
        <v>32</v>
      </c>
      <c r="X99" s="607">
        <v>5756.24</v>
      </c>
    </row>
    <row r="100" spans="2:24" ht="15" thickBot="1" x14ac:dyDescent="0.25">
      <c r="B100" s="602" t="s">
        <v>254</v>
      </c>
      <c r="C100" s="603" t="s">
        <v>255</v>
      </c>
      <c r="D100" s="604" t="s">
        <v>662</v>
      </c>
      <c r="E100" s="605">
        <v>11</v>
      </c>
      <c r="F100" s="606">
        <v>297325.83</v>
      </c>
      <c r="G100" s="606">
        <v>5219.26</v>
      </c>
      <c r="H100" s="607">
        <v>56.97</v>
      </c>
      <c r="I100" s="605">
        <v>2</v>
      </c>
      <c r="J100" s="606">
        <v>59797.320000000007</v>
      </c>
      <c r="K100" s="606">
        <v>1316</v>
      </c>
      <c r="L100" s="607">
        <v>45.44</v>
      </c>
      <c r="M100" s="605">
        <v>1</v>
      </c>
      <c r="N100" s="606">
        <v>4588.96</v>
      </c>
      <c r="O100" s="606">
        <v>688</v>
      </c>
      <c r="P100" s="607">
        <v>6.67</v>
      </c>
      <c r="Q100" s="605">
        <v>2</v>
      </c>
      <c r="R100" s="606">
        <v>96933.67</v>
      </c>
      <c r="S100" s="606">
        <v>933</v>
      </c>
      <c r="T100" s="607">
        <v>103.89</v>
      </c>
      <c r="U100" s="605">
        <v>6</v>
      </c>
      <c r="V100" s="606">
        <v>136005.88</v>
      </c>
      <c r="W100" s="606">
        <v>2282.2600000000002</v>
      </c>
      <c r="X100" s="607">
        <v>59.59</v>
      </c>
    </row>
    <row r="101" spans="2:24" ht="15" thickBot="1" x14ac:dyDescent="0.25">
      <c r="B101" s="602" t="s">
        <v>256</v>
      </c>
      <c r="C101" s="603" t="s">
        <v>875</v>
      </c>
      <c r="D101" s="604" t="s">
        <v>703</v>
      </c>
      <c r="E101" s="605">
        <v>3</v>
      </c>
      <c r="F101" s="606">
        <v>38134.800000000003</v>
      </c>
      <c r="G101" s="606">
        <v>20</v>
      </c>
      <c r="H101" s="607">
        <v>1906.74</v>
      </c>
      <c r="I101" s="605">
        <v>1</v>
      </c>
      <c r="J101" s="606">
        <v>14887.76</v>
      </c>
      <c r="K101" s="606">
        <v>8</v>
      </c>
      <c r="L101" s="607">
        <v>1860.97</v>
      </c>
      <c r="M101" s="605"/>
      <c r="N101" s="606"/>
      <c r="O101" s="606"/>
      <c r="P101" s="607"/>
      <c r="Q101" s="605">
        <v>1</v>
      </c>
      <c r="R101" s="606">
        <v>5100</v>
      </c>
      <c r="S101" s="606">
        <v>4</v>
      </c>
      <c r="T101" s="607">
        <v>1275</v>
      </c>
      <c r="U101" s="605">
        <v>1</v>
      </c>
      <c r="V101" s="606">
        <v>18147.04</v>
      </c>
      <c r="W101" s="606">
        <v>8</v>
      </c>
      <c r="X101" s="607">
        <v>2268.38</v>
      </c>
    </row>
    <row r="102" spans="2:24" ht="15" thickBot="1" x14ac:dyDescent="0.25">
      <c r="B102" s="602" t="s">
        <v>257</v>
      </c>
      <c r="C102" s="603" t="s">
        <v>541</v>
      </c>
      <c r="D102" s="604" t="s">
        <v>657</v>
      </c>
      <c r="E102" s="605">
        <v>3</v>
      </c>
      <c r="F102" s="606">
        <v>425532.26</v>
      </c>
      <c r="G102" s="606">
        <v>365</v>
      </c>
      <c r="H102" s="607">
        <v>1165.8399999999999</v>
      </c>
      <c r="I102" s="605"/>
      <c r="J102" s="606"/>
      <c r="K102" s="606"/>
      <c r="L102" s="607"/>
      <c r="M102" s="605">
        <v>1</v>
      </c>
      <c r="N102" s="606">
        <v>104160</v>
      </c>
      <c r="O102" s="606">
        <v>120</v>
      </c>
      <c r="P102" s="607">
        <v>868</v>
      </c>
      <c r="Q102" s="605">
        <v>1</v>
      </c>
      <c r="R102" s="606">
        <v>31825</v>
      </c>
      <c r="S102" s="606">
        <v>67</v>
      </c>
      <c r="T102" s="607">
        <v>475</v>
      </c>
      <c r="U102" s="605">
        <v>1</v>
      </c>
      <c r="V102" s="606">
        <v>289547.26</v>
      </c>
      <c r="W102" s="606">
        <v>178</v>
      </c>
      <c r="X102" s="607">
        <v>1626.67</v>
      </c>
    </row>
    <row r="103" spans="2:24" ht="15" thickBot="1" x14ac:dyDescent="0.25">
      <c r="B103" s="602" t="s">
        <v>258</v>
      </c>
      <c r="C103" s="603" t="s">
        <v>697</v>
      </c>
      <c r="D103" s="604" t="s">
        <v>696</v>
      </c>
      <c r="E103" s="605">
        <v>4</v>
      </c>
      <c r="F103" s="606">
        <v>905479.9</v>
      </c>
      <c r="G103" s="606">
        <v>78</v>
      </c>
      <c r="H103" s="607">
        <v>11608.72</v>
      </c>
      <c r="I103" s="605"/>
      <c r="J103" s="606"/>
      <c r="K103" s="606"/>
      <c r="L103" s="607"/>
      <c r="M103" s="605">
        <v>1</v>
      </c>
      <c r="N103" s="606">
        <v>351000</v>
      </c>
      <c r="O103" s="606">
        <v>36</v>
      </c>
      <c r="P103" s="607">
        <v>9750</v>
      </c>
      <c r="Q103" s="605">
        <v>0</v>
      </c>
      <c r="R103" s="606">
        <v>0</v>
      </c>
      <c r="S103" s="606">
        <v>0</v>
      </c>
      <c r="T103" s="607" t="s">
        <v>939</v>
      </c>
      <c r="U103" s="605">
        <v>3</v>
      </c>
      <c r="V103" s="606">
        <v>554479.9</v>
      </c>
      <c r="W103" s="606">
        <v>42</v>
      </c>
      <c r="X103" s="607">
        <v>13201.9</v>
      </c>
    </row>
    <row r="104" spans="2:24" ht="15" thickBot="1" x14ac:dyDescent="0.25">
      <c r="B104" s="602" t="s">
        <v>259</v>
      </c>
      <c r="C104" s="603" t="s">
        <v>260</v>
      </c>
      <c r="D104" s="604" t="s">
        <v>662</v>
      </c>
      <c r="E104" s="605">
        <v>1</v>
      </c>
      <c r="F104" s="606">
        <v>3700.62</v>
      </c>
      <c r="G104" s="606">
        <v>534</v>
      </c>
      <c r="H104" s="607">
        <v>6.93</v>
      </c>
      <c r="I104" s="605"/>
      <c r="J104" s="606"/>
      <c r="K104" s="606"/>
      <c r="L104" s="607"/>
      <c r="M104" s="605">
        <v>1</v>
      </c>
      <c r="N104" s="606">
        <v>3700.62</v>
      </c>
      <c r="O104" s="606">
        <v>534</v>
      </c>
      <c r="P104" s="607">
        <v>6.93</v>
      </c>
      <c r="Q104" s="605">
        <v>0</v>
      </c>
      <c r="R104" s="606">
        <v>0</v>
      </c>
      <c r="S104" s="606">
        <v>0</v>
      </c>
      <c r="T104" s="607" t="s">
        <v>939</v>
      </c>
      <c r="U104" s="605">
        <v>0</v>
      </c>
      <c r="V104" s="606">
        <v>0</v>
      </c>
      <c r="W104" s="606">
        <v>0</v>
      </c>
      <c r="X104" s="607" t="s">
        <v>939</v>
      </c>
    </row>
    <row r="105" spans="2:24" ht="15" thickBot="1" x14ac:dyDescent="0.25">
      <c r="B105" s="602" t="s">
        <v>261</v>
      </c>
      <c r="C105" s="603" t="s">
        <v>262</v>
      </c>
      <c r="D105" s="604" t="s">
        <v>657</v>
      </c>
      <c r="E105" s="605">
        <v>12</v>
      </c>
      <c r="F105" s="606">
        <v>2089451.0100000002</v>
      </c>
      <c r="G105" s="606">
        <v>840.8</v>
      </c>
      <c r="H105" s="607">
        <v>2485.0700000000002</v>
      </c>
      <c r="I105" s="605">
        <v>2</v>
      </c>
      <c r="J105" s="606">
        <v>513537</v>
      </c>
      <c r="K105" s="606">
        <v>315</v>
      </c>
      <c r="L105" s="607">
        <v>1630.28</v>
      </c>
      <c r="M105" s="605">
        <v>4</v>
      </c>
      <c r="N105" s="606">
        <v>782870.25000000012</v>
      </c>
      <c r="O105" s="606">
        <v>175</v>
      </c>
      <c r="P105" s="607">
        <v>4473.54</v>
      </c>
      <c r="Q105" s="605">
        <v>1</v>
      </c>
      <c r="R105" s="606">
        <v>160633.85999999999</v>
      </c>
      <c r="S105" s="606">
        <v>158</v>
      </c>
      <c r="T105" s="607">
        <v>1016.67</v>
      </c>
      <c r="U105" s="605">
        <v>5</v>
      </c>
      <c r="V105" s="606">
        <v>632409.89999999991</v>
      </c>
      <c r="W105" s="606">
        <v>192.8</v>
      </c>
      <c r="X105" s="607">
        <v>3280.13</v>
      </c>
    </row>
    <row r="106" spans="2:24" ht="15" thickBot="1" x14ac:dyDescent="0.25">
      <c r="B106" s="602" t="s">
        <v>265</v>
      </c>
      <c r="C106" s="603" t="s">
        <v>266</v>
      </c>
      <c r="D106" s="604" t="s">
        <v>657</v>
      </c>
      <c r="E106" s="605">
        <v>8</v>
      </c>
      <c r="F106" s="606">
        <v>1862190.5099999998</v>
      </c>
      <c r="G106" s="606">
        <v>659.5</v>
      </c>
      <c r="H106" s="607">
        <v>2823.64</v>
      </c>
      <c r="I106" s="605">
        <v>1</v>
      </c>
      <c r="J106" s="606">
        <v>236038.41</v>
      </c>
      <c r="K106" s="606">
        <v>109</v>
      </c>
      <c r="L106" s="607">
        <v>2165.4899999999998</v>
      </c>
      <c r="M106" s="605">
        <v>2</v>
      </c>
      <c r="N106" s="606">
        <v>500637.53</v>
      </c>
      <c r="O106" s="606">
        <v>144</v>
      </c>
      <c r="P106" s="607">
        <v>3476.65</v>
      </c>
      <c r="Q106" s="605">
        <v>1</v>
      </c>
      <c r="R106" s="606">
        <v>155167.10999999999</v>
      </c>
      <c r="S106" s="606">
        <v>133</v>
      </c>
      <c r="T106" s="607">
        <v>1166.67</v>
      </c>
      <c r="U106" s="605">
        <v>4</v>
      </c>
      <c r="V106" s="606">
        <v>970347.46</v>
      </c>
      <c r="W106" s="606">
        <v>273.5</v>
      </c>
      <c r="X106" s="607">
        <v>3547.89</v>
      </c>
    </row>
    <row r="107" spans="2:24" ht="15" thickBot="1" x14ac:dyDescent="0.25">
      <c r="B107" s="602" t="s">
        <v>267</v>
      </c>
      <c r="C107" s="603" t="s">
        <v>268</v>
      </c>
      <c r="D107" s="604" t="s">
        <v>698</v>
      </c>
      <c r="E107" s="605">
        <v>9</v>
      </c>
      <c r="F107" s="606">
        <v>337386.87</v>
      </c>
      <c r="G107" s="606">
        <v>79037</v>
      </c>
      <c r="H107" s="607">
        <v>4.2699999999999996</v>
      </c>
      <c r="I107" s="605">
        <v>2</v>
      </c>
      <c r="J107" s="606">
        <v>99598.349999999991</v>
      </c>
      <c r="K107" s="606">
        <v>27259</v>
      </c>
      <c r="L107" s="607">
        <v>3.65</v>
      </c>
      <c r="M107" s="605">
        <v>0</v>
      </c>
      <c r="N107" s="606">
        <v>0</v>
      </c>
      <c r="O107" s="606">
        <v>0</v>
      </c>
      <c r="P107" s="607" t="s">
        <v>939</v>
      </c>
      <c r="Q107" s="605">
        <v>2</v>
      </c>
      <c r="R107" s="606">
        <v>70367.12</v>
      </c>
      <c r="S107" s="606">
        <v>22900</v>
      </c>
      <c r="T107" s="607">
        <v>3.07</v>
      </c>
      <c r="U107" s="605">
        <v>5</v>
      </c>
      <c r="V107" s="606">
        <v>167421.40000000002</v>
      </c>
      <c r="W107" s="606">
        <v>28878</v>
      </c>
      <c r="X107" s="607">
        <v>5.8</v>
      </c>
    </row>
    <row r="108" spans="2:24" ht="15" thickBot="1" x14ac:dyDescent="0.25">
      <c r="B108" s="602" t="s">
        <v>699</v>
      </c>
      <c r="C108" s="603" t="s">
        <v>700</v>
      </c>
      <c r="D108" s="604" t="s">
        <v>698</v>
      </c>
      <c r="E108" s="605">
        <v>10</v>
      </c>
      <c r="F108" s="606">
        <v>981280.40000000014</v>
      </c>
      <c r="G108" s="606">
        <v>127534</v>
      </c>
      <c r="H108" s="607">
        <v>7.69</v>
      </c>
      <c r="I108" s="605">
        <v>1</v>
      </c>
      <c r="J108" s="606">
        <v>106129.60000000001</v>
      </c>
      <c r="K108" s="606">
        <v>9040</v>
      </c>
      <c r="L108" s="607">
        <v>11.74</v>
      </c>
      <c r="M108" s="605">
        <v>5</v>
      </c>
      <c r="N108" s="606">
        <v>291780.28999999998</v>
      </c>
      <c r="O108" s="606">
        <v>46324</v>
      </c>
      <c r="P108" s="607">
        <v>6.3</v>
      </c>
      <c r="Q108" s="605">
        <v>1</v>
      </c>
      <c r="R108" s="606">
        <v>130664.95</v>
      </c>
      <c r="S108" s="606">
        <v>24515</v>
      </c>
      <c r="T108" s="607">
        <v>5.33</v>
      </c>
      <c r="U108" s="605">
        <v>3</v>
      </c>
      <c r="V108" s="606">
        <v>452705.56</v>
      </c>
      <c r="W108" s="606">
        <v>47655</v>
      </c>
      <c r="X108" s="607">
        <v>9.5</v>
      </c>
    </row>
    <row r="109" spans="2:24" ht="15" thickBot="1" x14ac:dyDescent="0.25">
      <c r="B109" s="602" t="s">
        <v>701</v>
      </c>
      <c r="C109" s="603" t="s">
        <v>702</v>
      </c>
      <c r="D109" s="604" t="s">
        <v>698</v>
      </c>
      <c r="E109" s="605">
        <v>7</v>
      </c>
      <c r="F109" s="606">
        <v>577722.26</v>
      </c>
      <c r="G109" s="606">
        <v>36705</v>
      </c>
      <c r="H109" s="607">
        <v>15.74</v>
      </c>
      <c r="I109" s="605">
        <v>1</v>
      </c>
      <c r="J109" s="606">
        <v>13953.72</v>
      </c>
      <c r="K109" s="606">
        <v>682</v>
      </c>
      <c r="L109" s="607">
        <v>20.46</v>
      </c>
      <c r="M109" s="605">
        <v>2</v>
      </c>
      <c r="N109" s="606">
        <v>407399.5</v>
      </c>
      <c r="O109" s="606">
        <v>29609</v>
      </c>
      <c r="P109" s="607">
        <v>13.76</v>
      </c>
      <c r="Q109" s="605">
        <v>1</v>
      </c>
      <c r="R109" s="606">
        <v>6717.6</v>
      </c>
      <c r="S109" s="606">
        <v>720</v>
      </c>
      <c r="T109" s="607">
        <v>9.33</v>
      </c>
      <c r="U109" s="605">
        <v>3</v>
      </c>
      <c r="V109" s="606">
        <v>149651.44</v>
      </c>
      <c r="W109" s="606">
        <v>5694</v>
      </c>
      <c r="X109" s="607">
        <v>26.28</v>
      </c>
    </row>
    <row r="110" spans="2:24" ht="15" thickBot="1" x14ac:dyDescent="0.25">
      <c r="B110" s="602" t="s">
        <v>270</v>
      </c>
      <c r="C110" s="603" t="s">
        <v>271</v>
      </c>
      <c r="D110" s="604" t="s">
        <v>698</v>
      </c>
      <c r="E110" s="605">
        <v>15</v>
      </c>
      <c r="F110" s="606">
        <v>719171.18</v>
      </c>
      <c r="G110" s="606">
        <v>244522</v>
      </c>
      <c r="H110" s="607">
        <v>2.94</v>
      </c>
      <c r="I110" s="605">
        <v>2</v>
      </c>
      <c r="J110" s="606">
        <v>108751.94</v>
      </c>
      <c r="K110" s="606">
        <v>36981</v>
      </c>
      <c r="L110" s="607">
        <v>2.94</v>
      </c>
      <c r="M110" s="605">
        <v>6</v>
      </c>
      <c r="N110" s="606">
        <v>258377.81999999998</v>
      </c>
      <c r="O110" s="606">
        <v>75933</v>
      </c>
      <c r="P110" s="607">
        <v>3.4</v>
      </c>
      <c r="Q110" s="605">
        <v>2</v>
      </c>
      <c r="R110" s="606">
        <v>119017.09</v>
      </c>
      <c r="S110" s="606">
        <v>48135</v>
      </c>
      <c r="T110" s="607">
        <v>2.4700000000000002</v>
      </c>
      <c r="U110" s="605">
        <v>5</v>
      </c>
      <c r="V110" s="606">
        <v>233024.33000000002</v>
      </c>
      <c r="W110" s="606">
        <v>83473</v>
      </c>
      <c r="X110" s="607">
        <v>2.79</v>
      </c>
    </row>
    <row r="111" spans="2:24" ht="15" thickBot="1" x14ac:dyDescent="0.25">
      <c r="B111" s="602" t="s">
        <v>272</v>
      </c>
      <c r="C111" s="603" t="s">
        <v>273</v>
      </c>
      <c r="D111" s="604" t="s">
        <v>658</v>
      </c>
      <c r="E111" s="605">
        <v>10</v>
      </c>
      <c r="F111" s="606">
        <v>496190.81000000006</v>
      </c>
      <c r="G111" s="606">
        <v>4522.3</v>
      </c>
      <c r="H111" s="607">
        <v>109.72</v>
      </c>
      <c r="I111" s="605">
        <v>1</v>
      </c>
      <c r="J111" s="606">
        <v>43976.4</v>
      </c>
      <c r="K111" s="606">
        <v>390</v>
      </c>
      <c r="L111" s="607">
        <v>112.76</v>
      </c>
      <c r="M111" s="605">
        <v>5</v>
      </c>
      <c r="N111" s="606">
        <v>228981.97</v>
      </c>
      <c r="O111" s="606">
        <v>2070</v>
      </c>
      <c r="P111" s="607">
        <v>110.62</v>
      </c>
      <c r="Q111" s="605">
        <v>1</v>
      </c>
      <c r="R111" s="606">
        <v>29970.720000000001</v>
      </c>
      <c r="S111" s="606">
        <v>686.3</v>
      </c>
      <c r="T111" s="607">
        <v>43.67</v>
      </c>
      <c r="U111" s="605">
        <v>3</v>
      </c>
      <c r="V111" s="606">
        <v>193261.72</v>
      </c>
      <c r="W111" s="606">
        <v>1376</v>
      </c>
      <c r="X111" s="607">
        <v>140.44999999999999</v>
      </c>
    </row>
    <row r="112" spans="2:24" ht="15" thickBot="1" x14ac:dyDescent="0.25">
      <c r="B112" s="602" t="s">
        <v>274</v>
      </c>
      <c r="C112" s="603" t="s">
        <v>704</v>
      </c>
      <c r="D112" s="604" t="s">
        <v>653</v>
      </c>
      <c r="E112" s="605">
        <v>6</v>
      </c>
      <c r="F112" s="606">
        <v>491400.44999999995</v>
      </c>
      <c r="G112" s="606">
        <v>864.2</v>
      </c>
      <c r="H112" s="607">
        <v>568.62</v>
      </c>
      <c r="I112" s="605">
        <v>2</v>
      </c>
      <c r="J112" s="606">
        <v>132143.4</v>
      </c>
      <c r="K112" s="606">
        <v>410</v>
      </c>
      <c r="L112" s="607">
        <v>322.3</v>
      </c>
      <c r="M112" s="605">
        <v>1</v>
      </c>
      <c r="N112" s="606">
        <v>52318.05</v>
      </c>
      <c r="O112" s="606">
        <v>47</v>
      </c>
      <c r="P112" s="607">
        <v>1113.1500000000001</v>
      </c>
      <c r="Q112" s="605">
        <v>2</v>
      </c>
      <c r="R112" s="606">
        <v>100714</v>
      </c>
      <c r="S112" s="606">
        <v>294.2</v>
      </c>
      <c r="T112" s="607">
        <v>342.33</v>
      </c>
      <c r="U112" s="605">
        <v>1</v>
      </c>
      <c r="V112" s="606">
        <v>206225</v>
      </c>
      <c r="W112" s="606">
        <v>113</v>
      </c>
      <c r="X112" s="607">
        <v>1825</v>
      </c>
    </row>
    <row r="113" spans="2:24" ht="15" thickBot="1" x14ac:dyDescent="0.25">
      <c r="B113" s="602" t="s">
        <v>275</v>
      </c>
      <c r="C113" s="603" t="s">
        <v>704</v>
      </c>
      <c r="D113" s="604" t="s">
        <v>653</v>
      </c>
      <c r="E113" s="605">
        <v>10</v>
      </c>
      <c r="F113" s="606">
        <v>635577</v>
      </c>
      <c r="G113" s="606">
        <v>1418.2</v>
      </c>
      <c r="H113" s="607">
        <v>448.16</v>
      </c>
      <c r="I113" s="605"/>
      <c r="J113" s="606"/>
      <c r="K113" s="606"/>
      <c r="L113" s="607"/>
      <c r="M113" s="605">
        <v>7</v>
      </c>
      <c r="N113" s="606">
        <v>370464.56999999995</v>
      </c>
      <c r="O113" s="606">
        <v>651</v>
      </c>
      <c r="P113" s="607">
        <v>569.07000000000005</v>
      </c>
      <c r="Q113" s="605">
        <v>1</v>
      </c>
      <c r="R113" s="606">
        <v>68157.73</v>
      </c>
      <c r="S113" s="606">
        <v>382.2</v>
      </c>
      <c r="T113" s="607">
        <v>178.33</v>
      </c>
      <c r="U113" s="605">
        <v>2</v>
      </c>
      <c r="V113" s="606">
        <v>196954.7</v>
      </c>
      <c r="W113" s="606">
        <v>385</v>
      </c>
      <c r="X113" s="607">
        <v>511.57</v>
      </c>
    </row>
    <row r="114" spans="2:24" ht="15" thickBot="1" x14ac:dyDescent="0.25">
      <c r="B114" s="602" t="s">
        <v>276</v>
      </c>
      <c r="C114" s="603" t="s">
        <v>277</v>
      </c>
      <c r="D114" s="604" t="s">
        <v>658</v>
      </c>
      <c r="E114" s="605">
        <v>2</v>
      </c>
      <c r="F114" s="606">
        <v>798467.53</v>
      </c>
      <c r="G114" s="606">
        <v>1321</v>
      </c>
      <c r="H114" s="607">
        <v>604.44000000000005</v>
      </c>
      <c r="I114" s="605"/>
      <c r="J114" s="606"/>
      <c r="K114" s="606"/>
      <c r="L114" s="607"/>
      <c r="M114" s="605">
        <v>0</v>
      </c>
      <c r="N114" s="606">
        <v>0</v>
      </c>
      <c r="O114" s="606">
        <v>0</v>
      </c>
      <c r="P114" s="607" t="s">
        <v>939</v>
      </c>
      <c r="Q114" s="605">
        <v>0</v>
      </c>
      <c r="R114" s="606">
        <v>0</v>
      </c>
      <c r="S114" s="606">
        <v>0</v>
      </c>
      <c r="T114" s="607" t="s">
        <v>939</v>
      </c>
      <c r="U114" s="605">
        <v>0</v>
      </c>
      <c r="V114" s="606">
        <v>0</v>
      </c>
      <c r="W114" s="606">
        <v>0</v>
      </c>
      <c r="X114" s="607" t="s">
        <v>939</v>
      </c>
    </row>
    <row r="115" spans="2:24" ht="15" thickBot="1" x14ac:dyDescent="0.25">
      <c r="B115" s="602" t="s">
        <v>705</v>
      </c>
      <c r="C115" s="603" t="s">
        <v>706</v>
      </c>
      <c r="D115" s="604" t="s">
        <v>707</v>
      </c>
      <c r="E115" s="605">
        <v>2</v>
      </c>
      <c r="F115" s="606">
        <v>315525</v>
      </c>
      <c r="G115" s="606">
        <v>2795</v>
      </c>
      <c r="H115" s="607">
        <v>112.89</v>
      </c>
      <c r="I115" s="605"/>
      <c r="J115" s="606"/>
      <c r="K115" s="606"/>
      <c r="L115" s="607"/>
      <c r="M115" s="605">
        <v>0</v>
      </c>
      <c r="N115" s="606">
        <v>0</v>
      </c>
      <c r="O115" s="606">
        <v>0</v>
      </c>
      <c r="P115" s="607" t="s">
        <v>939</v>
      </c>
      <c r="Q115" s="605">
        <v>1</v>
      </c>
      <c r="R115" s="606">
        <v>75525</v>
      </c>
      <c r="S115" s="606">
        <v>795</v>
      </c>
      <c r="T115" s="607">
        <v>95</v>
      </c>
      <c r="U115" s="605">
        <v>1</v>
      </c>
      <c r="V115" s="606">
        <v>240000</v>
      </c>
      <c r="W115" s="606">
        <v>2000</v>
      </c>
      <c r="X115" s="607">
        <v>120</v>
      </c>
    </row>
    <row r="116" spans="2:24" ht="15" thickBot="1" x14ac:dyDescent="0.25">
      <c r="B116" s="602" t="s">
        <v>278</v>
      </c>
      <c r="C116" s="603" t="s">
        <v>3</v>
      </c>
      <c r="D116" s="604" t="s">
        <v>687</v>
      </c>
      <c r="E116" s="605">
        <v>3</v>
      </c>
      <c r="F116" s="606">
        <v>31968.739999999998</v>
      </c>
      <c r="G116" s="606">
        <v>4.5500000000000007</v>
      </c>
      <c r="H116" s="607">
        <v>7026.1</v>
      </c>
      <c r="I116" s="605"/>
      <c r="J116" s="606"/>
      <c r="K116" s="606"/>
      <c r="L116" s="607"/>
      <c r="M116" s="605">
        <v>0</v>
      </c>
      <c r="N116" s="606">
        <v>0</v>
      </c>
      <c r="O116" s="606">
        <v>0</v>
      </c>
      <c r="P116" s="607" t="s">
        <v>939</v>
      </c>
      <c r="Q116" s="605">
        <v>0</v>
      </c>
      <c r="R116" s="606">
        <v>0</v>
      </c>
      <c r="S116" s="606">
        <v>0</v>
      </c>
      <c r="T116" s="607" t="s">
        <v>939</v>
      </c>
      <c r="U116" s="605">
        <v>3</v>
      </c>
      <c r="V116" s="606">
        <v>31968.739999999998</v>
      </c>
      <c r="W116" s="606">
        <v>4.5500000000000007</v>
      </c>
      <c r="X116" s="607">
        <v>7026.1</v>
      </c>
    </row>
    <row r="117" spans="2:24" ht="15" thickBot="1" x14ac:dyDescent="0.25">
      <c r="B117" s="602" t="s">
        <v>778</v>
      </c>
      <c r="C117" s="603" t="s">
        <v>779</v>
      </c>
      <c r="D117" s="604" t="s">
        <v>687</v>
      </c>
      <c r="E117" s="605">
        <v>8</v>
      </c>
      <c r="F117" s="606">
        <v>279166.75000000006</v>
      </c>
      <c r="G117" s="606">
        <v>9.9599999999999991</v>
      </c>
      <c r="H117" s="607">
        <v>28028.79</v>
      </c>
      <c r="I117" s="605">
        <v>1</v>
      </c>
      <c r="J117" s="606">
        <v>127998.91</v>
      </c>
      <c r="K117" s="606">
        <v>5.17</v>
      </c>
      <c r="L117" s="607">
        <v>24758.01</v>
      </c>
      <c r="M117" s="605">
        <v>3</v>
      </c>
      <c r="N117" s="606">
        <v>36647.33</v>
      </c>
      <c r="O117" s="606">
        <v>1.3</v>
      </c>
      <c r="P117" s="607">
        <v>28190.25</v>
      </c>
      <c r="Q117" s="605">
        <v>3</v>
      </c>
      <c r="R117" s="606">
        <v>100570.51</v>
      </c>
      <c r="S117" s="606">
        <v>3.0400000000000005</v>
      </c>
      <c r="T117" s="607">
        <v>33082.400000000001</v>
      </c>
      <c r="U117" s="605">
        <v>1</v>
      </c>
      <c r="V117" s="606">
        <v>13950</v>
      </c>
      <c r="W117" s="606">
        <v>0.45</v>
      </c>
      <c r="X117" s="607">
        <v>31000</v>
      </c>
    </row>
    <row r="118" spans="2:24" ht="15" thickBot="1" x14ac:dyDescent="0.25">
      <c r="B118" s="602" t="s">
        <v>279</v>
      </c>
      <c r="C118" s="603" t="s">
        <v>280</v>
      </c>
      <c r="D118" s="604" t="s">
        <v>687</v>
      </c>
      <c r="E118" s="605">
        <v>1</v>
      </c>
      <c r="F118" s="606">
        <v>204851.72</v>
      </c>
      <c r="G118" s="606">
        <v>17.899999999999999</v>
      </c>
      <c r="H118" s="607">
        <v>11444.23</v>
      </c>
      <c r="I118" s="605"/>
      <c r="J118" s="606"/>
      <c r="K118" s="606"/>
      <c r="L118" s="607"/>
      <c r="M118" s="605">
        <v>0</v>
      </c>
      <c r="N118" s="606">
        <v>0</v>
      </c>
      <c r="O118" s="606">
        <v>0</v>
      </c>
      <c r="P118" s="607" t="s">
        <v>939</v>
      </c>
      <c r="Q118" s="605">
        <v>0</v>
      </c>
      <c r="R118" s="606">
        <v>0</v>
      </c>
      <c r="S118" s="606">
        <v>0</v>
      </c>
      <c r="T118" s="607" t="s">
        <v>939</v>
      </c>
      <c r="U118" s="605">
        <v>1</v>
      </c>
      <c r="V118" s="606">
        <v>204851.72</v>
      </c>
      <c r="W118" s="606">
        <v>17.899999999999999</v>
      </c>
      <c r="X118" s="607">
        <v>11444.23</v>
      </c>
    </row>
    <row r="119" spans="2:24" ht="15" thickBot="1" x14ac:dyDescent="0.25">
      <c r="B119" s="602" t="s">
        <v>97</v>
      </c>
      <c r="C119" s="603" t="s">
        <v>96</v>
      </c>
      <c r="D119" s="604" t="s">
        <v>657</v>
      </c>
      <c r="E119" s="605">
        <v>11</v>
      </c>
      <c r="F119" s="606">
        <v>398650.10000000003</v>
      </c>
      <c r="G119" s="606">
        <v>29290</v>
      </c>
      <c r="H119" s="607">
        <v>13.61</v>
      </c>
      <c r="I119" s="605">
        <v>1</v>
      </c>
      <c r="J119" s="606">
        <v>2260.4</v>
      </c>
      <c r="K119" s="606">
        <v>40</v>
      </c>
      <c r="L119" s="607">
        <v>56.51</v>
      </c>
      <c r="M119" s="605"/>
      <c r="N119" s="606"/>
      <c r="O119" s="606"/>
      <c r="P119" s="607"/>
      <c r="Q119" s="605">
        <v>3</v>
      </c>
      <c r="R119" s="606">
        <v>146436.4</v>
      </c>
      <c r="S119" s="606">
        <v>8750</v>
      </c>
      <c r="T119" s="607">
        <v>16.739999999999998</v>
      </c>
      <c r="U119" s="605">
        <v>6</v>
      </c>
      <c r="V119" s="606">
        <v>232485.30000000002</v>
      </c>
      <c r="W119" s="606">
        <v>20300</v>
      </c>
      <c r="X119" s="607">
        <v>11.45</v>
      </c>
    </row>
    <row r="120" spans="2:24" ht="15" thickBot="1" x14ac:dyDescent="0.25">
      <c r="B120" s="602" t="s">
        <v>82</v>
      </c>
      <c r="C120" s="603" t="s">
        <v>81</v>
      </c>
      <c r="D120" s="604" t="s">
        <v>657</v>
      </c>
      <c r="E120" s="605">
        <v>26</v>
      </c>
      <c r="F120" s="606">
        <v>12203933.899999999</v>
      </c>
      <c r="G120" s="606">
        <v>1120225</v>
      </c>
      <c r="H120" s="607">
        <v>10.89</v>
      </c>
      <c r="I120" s="605">
        <v>8</v>
      </c>
      <c r="J120" s="606">
        <v>411803.2</v>
      </c>
      <c r="K120" s="606">
        <v>20465</v>
      </c>
      <c r="L120" s="607">
        <v>20.12</v>
      </c>
      <c r="M120" s="605">
        <v>4</v>
      </c>
      <c r="N120" s="606">
        <v>681570.3</v>
      </c>
      <c r="O120" s="606">
        <v>48910</v>
      </c>
      <c r="P120" s="607">
        <v>13.94</v>
      </c>
      <c r="Q120" s="605">
        <v>4</v>
      </c>
      <c r="R120" s="606">
        <v>3245340.1999999997</v>
      </c>
      <c r="S120" s="606">
        <v>444380</v>
      </c>
      <c r="T120" s="607">
        <v>7.3</v>
      </c>
      <c r="U120" s="605">
        <v>8</v>
      </c>
      <c r="V120" s="606">
        <v>4176521.1999999997</v>
      </c>
      <c r="W120" s="606">
        <v>427870</v>
      </c>
      <c r="X120" s="607">
        <v>9.76</v>
      </c>
    </row>
    <row r="121" spans="2:24" ht="15" thickBot="1" x14ac:dyDescent="0.25">
      <c r="B121" s="602" t="s">
        <v>282</v>
      </c>
      <c r="C121" s="603" t="s">
        <v>283</v>
      </c>
      <c r="D121" s="604" t="s">
        <v>657</v>
      </c>
      <c r="E121" s="605">
        <v>3</v>
      </c>
      <c r="F121" s="606">
        <v>659923</v>
      </c>
      <c r="G121" s="606">
        <v>138850</v>
      </c>
      <c r="H121" s="607">
        <v>4.75</v>
      </c>
      <c r="I121" s="605"/>
      <c r="J121" s="606"/>
      <c r="K121" s="606"/>
      <c r="L121" s="607"/>
      <c r="M121" s="605">
        <v>0</v>
      </c>
      <c r="N121" s="606">
        <v>0</v>
      </c>
      <c r="O121" s="606">
        <v>0</v>
      </c>
      <c r="P121" s="607" t="s">
        <v>939</v>
      </c>
      <c r="Q121" s="605">
        <v>2</v>
      </c>
      <c r="R121" s="606">
        <v>159603</v>
      </c>
      <c r="S121" s="606">
        <v>32850</v>
      </c>
      <c r="T121" s="607">
        <v>4.8600000000000003</v>
      </c>
      <c r="U121" s="605">
        <v>1</v>
      </c>
      <c r="V121" s="606">
        <v>500320</v>
      </c>
      <c r="W121" s="606">
        <v>106000</v>
      </c>
      <c r="X121" s="607">
        <v>4.72</v>
      </c>
    </row>
    <row r="122" spans="2:24" ht="15" thickBot="1" x14ac:dyDescent="0.25">
      <c r="B122" s="602" t="s">
        <v>284</v>
      </c>
      <c r="C122" s="603" t="s">
        <v>285</v>
      </c>
      <c r="D122" s="604" t="s">
        <v>657</v>
      </c>
      <c r="E122" s="605">
        <v>4</v>
      </c>
      <c r="F122" s="606">
        <v>5483197.7999999998</v>
      </c>
      <c r="G122" s="606">
        <v>421970</v>
      </c>
      <c r="H122" s="607">
        <v>12.99</v>
      </c>
      <c r="I122" s="605">
        <v>1</v>
      </c>
      <c r="J122" s="606">
        <v>4160.8</v>
      </c>
      <c r="K122" s="606">
        <v>70</v>
      </c>
      <c r="L122" s="607">
        <v>59.44</v>
      </c>
      <c r="M122" s="605"/>
      <c r="N122" s="606"/>
      <c r="O122" s="606"/>
      <c r="P122" s="607"/>
      <c r="Q122" s="605">
        <v>2</v>
      </c>
      <c r="R122" s="606">
        <v>924387</v>
      </c>
      <c r="S122" s="606">
        <v>66900</v>
      </c>
      <c r="T122" s="607">
        <v>13.82</v>
      </c>
      <c r="U122" s="605">
        <v>1</v>
      </c>
      <c r="V122" s="606">
        <v>4554650</v>
      </c>
      <c r="W122" s="606">
        <v>355000</v>
      </c>
      <c r="X122" s="607">
        <v>12.83</v>
      </c>
    </row>
    <row r="123" spans="2:24" ht="15" thickBot="1" x14ac:dyDescent="0.25">
      <c r="B123" s="602" t="s">
        <v>83</v>
      </c>
      <c r="C123" s="603" t="s">
        <v>782</v>
      </c>
      <c r="D123" s="604" t="s">
        <v>657</v>
      </c>
      <c r="E123" s="605">
        <v>8</v>
      </c>
      <c r="F123" s="606">
        <v>2229657.7000000002</v>
      </c>
      <c r="G123" s="606">
        <v>72370</v>
      </c>
      <c r="H123" s="607">
        <v>30.81</v>
      </c>
      <c r="I123" s="605">
        <v>2</v>
      </c>
      <c r="J123" s="606">
        <v>549970.19999999995</v>
      </c>
      <c r="K123" s="606">
        <v>15340</v>
      </c>
      <c r="L123" s="607">
        <v>35.85</v>
      </c>
      <c r="M123" s="605">
        <v>1</v>
      </c>
      <c r="N123" s="606">
        <v>260000</v>
      </c>
      <c r="O123" s="606">
        <v>10000</v>
      </c>
      <c r="P123" s="607">
        <v>26</v>
      </c>
      <c r="Q123" s="605">
        <v>3</v>
      </c>
      <c r="R123" s="606">
        <v>1270948.5</v>
      </c>
      <c r="S123" s="606">
        <v>43230</v>
      </c>
      <c r="T123" s="607">
        <v>29.4</v>
      </c>
      <c r="U123" s="605">
        <v>2</v>
      </c>
      <c r="V123" s="606">
        <v>148739</v>
      </c>
      <c r="W123" s="606">
        <v>3800</v>
      </c>
      <c r="X123" s="607">
        <v>39.14</v>
      </c>
    </row>
    <row r="124" spans="2:24" ht="29.25" thickBot="1" x14ac:dyDescent="0.25">
      <c r="B124" s="602" t="s">
        <v>286</v>
      </c>
      <c r="C124" s="603" t="s">
        <v>287</v>
      </c>
      <c r="D124" s="604" t="s">
        <v>783</v>
      </c>
      <c r="E124" s="605">
        <v>1</v>
      </c>
      <c r="F124" s="606">
        <v>211680</v>
      </c>
      <c r="G124" s="606">
        <v>168000</v>
      </c>
      <c r="H124" s="607">
        <v>1.26</v>
      </c>
      <c r="I124" s="605"/>
      <c r="J124" s="606"/>
      <c r="K124" s="606"/>
      <c r="L124" s="607"/>
      <c r="M124" s="605">
        <v>0</v>
      </c>
      <c r="N124" s="606">
        <v>0</v>
      </c>
      <c r="O124" s="606">
        <v>0</v>
      </c>
      <c r="P124" s="607" t="s">
        <v>939</v>
      </c>
      <c r="Q124" s="605">
        <v>0</v>
      </c>
      <c r="R124" s="606">
        <v>0</v>
      </c>
      <c r="S124" s="606">
        <v>0</v>
      </c>
      <c r="T124" s="607" t="s">
        <v>939</v>
      </c>
      <c r="U124" s="605">
        <v>1</v>
      </c>
      <c r="V124" s="606">
        <v>211680</v>
      </c>
      <c r="W124" s="606">
        <v>168000</v>
      </c>
      <c r="X124" s="607">
        <v>1.26</v>
      </c>
    </row>
    <row r="125" spans="2:24" ht="15" thickBot="1" x14ac:dyDescent="0.25">
      <c r="B125" s="602" t="s">
        <v>111</v>
      </c>
      <c r="C125" s="603" t="s">
        <v>110</v>
      </c>
      <c r="D125" s="604" t="s">
        <v>657</v>
      </c>
      <c r="E125" s="605">
        <v>6</v>
      </c>
      <c r="F125" s="606">
        <v>3578940</v>
      </c>
      <c r="G125" s="606">
        <v>153650</v>
      </c>
      <c r="H125" s="607">
        <v>23.29</v>
      </c>
      <c r="I125" s="605">
        <v>2</v>
      </c>
      <c r="J125" s="606">
        <v>1632750</v>
      </c>
      <c r="K125" s="606">
        <v>17350</v>
      </c>
      <c r="L125" s="607">
        <v>94.11</v>
      </c>
      <c r="M125" s="605">
        <v>1</v>
      </c>
      <c r="N125" s="606">
        <v>51390</v>
      </c>
      <c r="O125" s="606">
        <v>500</v>
      </c>
      <c r="P125" s="607">
        <v>102.78</v>
      </c>
      <c r="Q125" s="605">
        <v>0</v>
      </c>
      <c r="R125" s="606">
        <v>0</v>
      </c>
      <c r="S125" s="606">
        <v>0</v>
      </c>
      <c r="T125" s="607" t="s">
        <v>939</v>
      </c>
      <c r="U125" s="605">
        <v>1</v>
      </c>
      <c r="V125" s="606">
        <v>150462</v>
      </c>
      <c r="W125" s="606">
        <v>11700</v>
      </c>
      <c r="X125" s="607">
        <v>12.86</v>
      </c>
    </row>
    <row r="126" spans="2:24" ht="29.25" thickBot="1" x14ac:dyDescent="0.25">
      <c r="B126" s="602" t="s">
        <v>288</v>
      </c>
      <c r="C126" s="603" t="s">
        <v>289</v>
      </c>
      <c r="D126" s="604" t="s">
        <v>783</v>
      </c>
      <c r="E126" s="605">
        <v>2</v>
      </c>
      <c r="F126" s="606">
        <v>1470028</v>
      </c>
      <c r="G126" s="606">
        <v>1284500</v>
      </c>
      <c r="H126" s="607">
        <v>1.1399999999999999</v>
      </c>
      <c r="I126" s="605"/>
      <c r="J126" s="606"/>
      <c r="K126" s="606"/>
      <c r="L126" s="607"/>
      <c r="M126" s="605">
        <v>0</v>
      </c>
      <c r="N126" s="606">
        <v>0</v>
      </c>
      <c r="O126" s="606">
        <v>0</v>
      </c>
      <c r="P126" s="607" t="s">
        <v>939</v>
      </c>
      <c r="Q126" s="605">
        <v>0</v>
      </c>
      <c r="R126" s="606">
        <v>0</v>
      </c>
      <c r="S126" s="606">
        <v>0</v>
      </c>
      <c r="T126" s="607" t="s">
        <v>939</v>
      </c>
      <c r="U126" s="605">
        <v>0</v>
      </c>
      <c r="V126" s="606">
        <v>0</v>
      </c>
      <c r="W126" s="606">
        <v>0</v>
      </c>
      <c r="X126" s="607" t="s">
        <v>939</v>
      </c>
    </row>
    <row r="127" spans="2:24" ht="15" thickBot="1" x14ac:dyDescent="0.25">
      <c r="B127" s="602" t="s">
        <v>17</v>
      </c>
      <c r="C127" s="603" t="s">
        <v>16</v>
      </c>
      <c r="D127" s="604" t="s">
        <v>711</v>
      </c>
      <c r="E127" s="605">
        <v>10</v>
      </c>
      <c r="F127" s="606">
        <v>2676375.6799999997</v>
      </c>
      <c r="G127" s="606">
        <v>33.5</v>
      </c>
      <c r="H127" s="607">
        <v>79891.81</v>
      </c>
      <c r="I127" s="605">
        <v>2</v>
      </c>
      <c r="J127" s="606">
        <v>298173.52</v>
      </c>
      <c r="K127" s="606">
        <v>5.5</v>
      </c>
      <c r="L127" s="607">
        <v>54213.37</v>
      </c>
      <c r="M127" s="605">
        <v>2</v>
      </c>
      <c r="N127" s="606">
        <v>752286.16</v>
      </c>
      <c r="O127" s="606">
        <v>4.6500000000000004</v>
      </c>
      <c r="P127" s="607">
        <v>161781.97</v>
      </c>
      <c r="Q127" s="605">
        <v>2</v>
      </c>
      <c r="R127" s="606">
        <v>135900.66999999998</v>
      </c>
      <c r="S127" s="606">
        <v>1.75</v>
      </c>
      <c r="T127" s="607">
        <v>77657.53</v>
      </c>
      <c r="U127" s="605">
        <v>4</v>
      </c>
      <c r="V127" s="606">
        <v>1490015.33</v>
      </c>
      <c r="W127" s="606">
        <v>21.6</v>
      </c>
      <c r="X127" s="607">
        <v>68982.19</v>
      </c>
    </row>
    <row r="128" spans="2:24" ht="15" thickBot="1" x14ac:dyDescent="0.25">
      <c r="B128" s="602" t="s">
        <v>85</v>
      </c>
      <c r="C128" s="603" t="s">
        <v>84</v>
      </c>
      <c r="D128" s="604" t="s">
        <v>658</v>
      </c>
      <c r="E128" s="605">
        <v>24</v>
      </c>
      <c r="F128" s="606">
        <v>1669974.3800000001</v>
      </c>
      <c r="G128" s="606">
        <v>1233396</v>
      </c>
      <c r="H128" s="607">
        <v>1.35</v>
      </c>
      <c r="I128" s="605">
        <v>6</v>
      </c>
      <c r="J128" s="606">
        <v>39226.080000000002</v>
      </c>
      <c r="K128" s="606">
        <v>16386</v>
      </c>
      <c r="L128" s="607">
        <v>2.39</v>
      </c>
      <c r="M128" s="605">
        <v>3</v>
      </c>
      <c r="N128" s="606">
        <v>104087</v>
      </c>
      <c r="O128" s="606">
        <v>44500</v>
      </c>
      <c r="P128" s="607">
        <v>2.34</v>
      </c>
      <c r="Q128" s="605">
        <v>5</v>
      </c>
      <c r="R128" s="606">
        <v>577035.29999999993</v>
      </c>
      <c r="S128" s="606">
        <v>466370</v>
      </c>
      <c r="T128" s="607">
        <v>1.24</v>
      </c>
      <c r="U128" s="605">
        <v>8</v>
      </c>
      <c r="V128" s="606">
        <v>571977</v>
      </c>
      <c r="W128" s="606">
        <v>574440</v>
      </c>
      <c r="X128" s="607">
        <v>1</v>
      </c>
    </row>
    <row r="129" spans="2:24" ht="15" thickBot="1" x14ac:dyDescent="0.25">
      <c r="B129" s="602" t="s">
        <v>708</v>
      </c>
      <c r="C129" s="603" t="s">
        <v>709</v>
      </c>
      <c r="D129" s="604" t="s">
        <v>658</v>
      </c>
      <c r="E129" s="605">
        <v>3</v>
      </c>
      <c r="F129" s="606">
        <v>452265</v>
      </c>
      <c r="G129" s="606">
        <v>309300</v>
      </c>
      <c r="H129" s="607">
        <v>1.46</v>
      </c>
      <c r="I129" s="605"/>
      <c r="J129" s="606"/>
      <c r="K129" s="606"/>
      <c r="L129" s="607"/>
      <c r="M129" s="605">
        <v>0</v>
      </c>
      <c r="N129" s="606">
        <v>0</v>
      </c>
      <c r="O129" s="606">
        <v>0</v>
      </c>
      <c r="P129" s="607" t="s">
        <v>939</v>
      </c>
      <c r="Q129" s="605">
        <v>2</v>
      </c>
      <c r="R129" s="606">
        <v>91375</v>
      </c>
      <c r="S129" s="606">
        <v>70300</v>
      </c>
      <c r="T129" s="607">
        <v>1.3</v>
      </c>
      <c r="U129" s="605">
        <v>1</v>
      </c>
      <c r="V129" s="606">
        <v>360890</v>
      </c>
      <c r="W129" s="606">
        <v>239000</v>
      </c>
      <c r="X129" s="607">
        <v>1.51</v>
      </c>
    </row>
    <row r="130" spans="2:24" ht="15" thickBot="1" x14ac:dyDescent="0.25">
      <c r="B130" s="602" t="s">
        <v>112</v>
      </c>
      <c r="C130" s="603" t="s">
        <v>710</v>
      </c>
      <c r="D130" s="604" t="s">
        <v>658</v>
      </c>
      <c r="E130" s="605">
        <v>3</v>
      </c>
      <c r="F130" s="606">
        <v>53801.3</v>
      </c>
      <c r="G130" s="606">
        <v>4790</v>
      </c>
      <c r="H130" s="607">
        <v>11.23</v>
      </c>
      <c r="I130" s="605">
        <v>2</v>
      </c>
      <c r="J130" s="606">
        <v>46761.8</v>
      </c>
      <c r="K130" s="606">
        <v>4140</v>
      </c>
      <c r="L130" s="607">
        <v>11.3</v>
      </c>
      <c r="M130" s="605">
        <v>1</v>
      </c>
      <c r="N130" s="606">
        <v>7039.5</v>
      </c>
      <c r="O130" s="606">
        <v>650</v>
      </c>
      <c r="P130" s="607">
        <v>10.83</v>
      </c>
      <c r="Q130" s="605">
        <v>0</v>
      </c>
      <c r="R130" s="606">
        <v>0</v>
      </c>
      <c r="S130" s="606">
        <v>0</v>
      </c>
      <c r="T130" s="607" t="s">
        <v>939</v>
      </c>
      <c r="U130" s="605">
        <v>0</v>
      </c>
      <c r="V130" s="606">
        <v>0</v>
      </c>
      <c r="W130" s="606">
        <v>0</v>
      </c>
      <c r="X130" s="607" t="s">
        <v>939</v>
      </c>
    </row>
    <row r="131" spans="2:24" ht="15" thickBot="1" x14ac:dyDescent="0.25">
      <c r="B131" s="602" t="s">
        <v>290</v>
      </c>
      <c r="C131" s="603" t="s">
        <v>291</v>
      </c>
      <c r="D131" s="604" t="s">
        <v>711</v>
      </c>
      <c r="E131" s="605">
        <v>13</v>
      </c>
      <c r="F131" s="606">
        <v>63892.289999999994</v>
      </c>
      <c r="G131" s="606">
        <v>9.74</v>
      </c>
      <c r="H131" s="607">
        <v>6559.78</v>
      </c>
      <c r="I131" s="605">
        <v>3</v>
      </c>
      <c r="J131" s="606">
        <v>7949.15</v>
      </c>
      <c r="K131" s="606">
        <v>0.71</v>
      </c>
      <c r="L131" s="607">
        <v>11195.99</v>
      </c>
      <c r="M131" s="605">
        <v>5</v>
      </c>
      <c r="N131" s="606">
        <v>23724.02</v>
      </c>
      <c r="O131" s="606">
        <v>0.67999999999999994</v>
      </c>
      <c r="P131" s="607">
        <v>34888.26</v>
      </c>
      <c r="Q131" s="605">
        <v>2</v>
      </c>
      <c r="R131" s="606">
        <v>13217.34</v>
      </c>
      <c r="S131" s="606">
        <v>3.4699999999999998</v>
      </c>
      <c r="T131" s="607">
        <v>3809.03</v>
      </c>
      <c r="U131" s="605">
        <v>3</v>
      </c>
      <c r="V131" s="606">
        <v>19001.78</v>
      </c>
      <c r="W131" s="606">
        <v>4.88</v>
      </c>
      <c r="X131" s="607">
        <v>3893.81</v>
      </c>
    </row>
    <row r="132" spans="2:24" ht="15" thickBot="1" x14ac:dyDescent="0.25">
      <c r="B132" s="602" t="s">
        <v>294</v>
      </c>
      <c r="C132" s="603" t="s">
        <v>295</v>
      </c>
      <c r="D132" s="604" t="s">
        <v>711</v>
      </c>
      <c r="E132" s="605">
        <v>2</v>
      </c>
      <c r="F132" s="606">
        <v>28206.37</v>
      </c>
      <c r="G132" s="606">
        <v>0.39</v>
      </c>
      <c r="H132" s="607">
        <v>72324.03</v>
      </c>
      <c r="I132" s="605"/>
      <c r="J132" s="606"/>
      <c r="K132" s="606"/>
      <c r="L132" s="607"/>
      <c r="M132" s="605">
        <v>1</v>
      </c>
      <c r="N132" s="606">
        <v>3179.7</v>
      </c>
      <c r="O132" s="606">
        <v>0.06</v>
      </c>
      <c r="P132" s="607">
        <v>52995</v>
      </c>
      <c r="Q132" s="605">
        <v>1</v>
      </c>
      <c r="R132" s="606">
        <v>25026.67</v>
      </c>
      <c r="S132" s="606">
        <v>0.33</v>
      </c>
      <c r="T132" s="607">
        <v>75838.39</v>
      </c>
      <c r="U132" s="605">
        <v>0</v>
      </c>
      <c r="V132" s="606">
        <v>0</v>
      </c>
      <c r="W132" s="606">
        <v>0</v>
      </c>
      <c r="X132" s="607" t="s">
        <v>939</v>
      </c>
    </row>
    <row r="133" spans="2:24" ht="15" thickBot="1" x14ac:dyDescent="0.25">
      <c r="B133" s="602" t="s">
        <v>296</v>
      </c>
      <c r="C133" s="603" t="s">
        <v>297</v>
      </c>
      <c r="D133" s="604" t="s">
        <v>711</v>
      </c>
      <c r="E133" s="605">
        <v>2</v>
      </c>
      <c r="F133" s="606">
        <v>21878.880000000001</v>
      </c>
      <c r="G133" s="606">
        <v>9.0000000000000011E-2</v>
      </c>
      <c r="H133" s="607">
        <v>243098.67</v>
      </c>
      <c r="I133" s="605"/>
      <c r="J133" s="606"/>
      <c r="K133" s="606"/>
      <c r="L133" s="607"/>
      <c r="M133" s="605">
        <v>2</v>
      </c>
      <c r="N133" s="606">
        <v>21878.880000000001</v>
      </c>
      <c r="O133" s="606">
        <v>9.0000000000000011E-2</v>
      </c>
      <c r="P133" s="607">
        <v>243098.67</v>
      </c>
      <c r="Q133" s="605">
        <v>0</v>
      </c>
      <c r="R133" s="606">
        <v>0</v>
      </c>
      <c r="S133" s="606">
        <v>0</v>
      </c>
      <c r="T133" s="607" t="s">
        <v>939</v>
      </c>
      <c r="U133" s="605">
        <v>0</v>
      </c>
      <c r="V133" s="606">
        <v>0</v>
      </c>
      <c r="W133" s="606">
        <v>0</v>
      </c>
      <c r="X133" s="607" t="s">
        <v>939</v>
      </c>
    </row>
    <row r="134" spans="2:24" ht="15" thickBot="1" x14ac:dyDescent="0.25">
      <c r="B134" s="602" t="s">
        <v>298</v>
      </c>
      <c r="C134" s="603" t="s">
        <v>299</v>
      </c>
      <c r="D134" s="604" t="s">
        <v>711</v>
      </c>
      <c r="E134" s="605">
        <v>13</v>
      </c>
      <c r="F134" s="606">
        <v>215932.56000000003</v>
      </c>
      <c r="G134" s="606">
        <v>13.249999999999998</v>
      </c>
      <c r="H134" s="607">
        <v>16296.8</v>
      </c>
      <c r="I134" s="605">
        <v>2</v>
      </c>
      <c r="J134" s="606">
        <v>7076.67</v>
      </c>
      <c r="K134" s="606">
        <v>0.21000000000000002</v>
      </c>
      <c r="L134" s="607">
        <v>33698.43</v>
      </c>
      <c r="M134" s="605">
        <v>8</v>
      </c>
      <c r="N134" s="606">
        <v>107224.33</v>
      </c>
      <c r="O134" s="606">
        <v>5</v>
      </c>
      <c r="P134" s="607">
        <v>21444.87</v>
      </c>
      <c r="Q134" s="605">
        <v>2</v>
      </c>
      <c r="R134" s="606">
        <v>45592</v>
      </c>
      <c r="S134" s="606">
        <v>3.34</v>
      </c>
      <c r="T134" s="607">
        <v>13650.3</v>
      </c>
      <c r="U134" s="605">
        <v>1</v>
      </c>
      <c r="V134" s="606">
        <v>56039.56</v>
      </c>
      <c r="W134" s="606">
        <v>4.7</v>
      </c>
      <c r="X134" s="607">
        <v>11923.31</v>
      </c>
    </row>
    <row r="135" spans="2:24" ht="15" thickBot="1" x14ac:dyDescent="0.25">
      <c r="B135" s="602" t="s">
        <v>1079</v>
      </c>
      <c r="C135" s="603" t="s">
        <v>1080</v>
      </c>
      <c r="D135" s="604" t="s">
        <v>711</v>
      </c>
      <c r="E135" s="605">
        <v>1</v>
      </c>
      <c r="F135" s="606">
        <v>4038.33</v>
      </c>
      <c r="G135" s="606">
        <v>0.05</v>
      </c>
      <c r="H135" s="607">
        <v>80766.600000000006</v>
      </c>
      <c r="I135" s="605"/>
      <c r="J135" s="606"/>
      <c r="K135" s="606"/>
      <c r="L135" s="607"/>
      <c r="M135" s="605">
        <v>1</v>
      </c>
      <c r="N135" s="606">
        <v>4038.33</v>
      </c>
      <c r="O135" s="606">
        <v>0.05</v>
      </c>
      <c r="P135" s="607">
        <v>80766.600000000006</v>
      </c>
      <c r="Q135" s="605">
        <v>0</v>
      </c>
      <c r="R135" s="606">
        <v>0</v>
      </c>
      <c r="S135" s="606">
        <v>0</v>
      </c>
      <c r="T135" s="607" t="s">
        <v>939</v>
      </c>
      <c r="U135" s="605">
        <v>0</v>
      </c>
      <c r="V135" s="606">
        <v>0</v>
      </c>
      <c r="W135" s="606">
        <v>0</v>
      </c>
      <c r="X135" s="607" t="s">
        <v>939</v>
      </c>
    </row>
    <row r="136" spans="2:24" ht="15" thickBot="1" x14ac:dyDescent="0.25">
      <c r="B136" s="602" t="s">
        <v>300</v>
      </c>
      <c r="C136" s="603" t="s">
        <v>301</v>
      </c>
      <c r="D136" s="604" t="s">
        <v>711</v>
      </c>
      <c r="E136" s="605">
        <v>1</v>
      </c>
      <c r="F136" s="606">
        <v>2198.25</v>
      </c>
      <c r="G136" s="606">
        <v>0.05</v>
      </c>
      <c r="H136" s="607">
        <v>43965</v>
      </c>
      <c r="I136" s="605"/>
      <c r="J136" s="606"/>
      <c r="K136" s="606"/>
      <c r="L136" s="607"/>
      <c r="M136" s="605">
        <v>1</v>
      </c>
      <c r="N136" s="606">
        <v>2198.25</v>
      </c>
      <c r="O136" s="606">
        <v>0.05</v>
      </c>
      <c r="P136" s="607">
        <v>43965</v>
      </c>
      <c r="Q136" s="605">
        <v>0</v>
      </c>
      <c r="R136" s="606">
        <v>0</v>
      </c>
      <c r="S136" s="606">
        <v>0</v>
      </c>
      <c r="T136" s="607" t="s">
        <v>939</v>
      </c>
      <c r="U136" s="605">
        <v>0</v>
      </c>
      <c r="V136" s="606">
        <v>0</v>
      </c>
      <c r="W136" s="606">
        <v>0</v>
      </c>
      <c r="X136" s="607" t="s">
        <v>939</v>
      </c>
    </row>
    <row r="137" spans="2:24" ht="15" thickBot="1" x14ac:dyDescent="0.25">
      <c r="B137" s="602" t="s">
        <v>302</v>
      </c>
      <c r="C137" s="603" t="s">
        <v>303</v>
      </c>
      <c r="D137" s="604" t="s">
        <v>711</v>
      </c>
      <c r="E137" s="605">
        <v>2</v>
      </c>
      <c r="F137" s="606">
        <v>22706.67</v>
      </c>
      <c r="G137" s="606">
        <v>0.13</v>
      </c>
      <c r="H137" s="607">
        <v>174666.69</v>
      </c>
      <c r="I137" s="605"/>
      <c r="J137" s="606"/>
      <c r="K137" s="606"/>
      <c r="L137" s="607"/>
      <c r="M137" s="605">
        <v>1</v>
      </c>
      <c r="N137" s="606">
        <v>21000</v>
      </c>
      <c r="O137" s="606">
        <v>0.05</v>
      </c>
      <c r="P137" s="607">
        <v>420000</v>
      </c>
      <c r="Q137" s="605">
        <v>1</v>
      </c>
      <c r="R137" s="606">
        <v>1706.67</v>
      </c>
      <c r="S137" s="606">
        <v>0.08</v>
      </c>
      <c r="T137" s="607">
        <v>21333.38</v>
      </c>
      <c r="U137" s="605">
        <v>0</v>
      </c>
      <c r="V137" s="606">
        <v>0</v>
      </c>
      <c r="W137" s="606">
        <v>0</v>
      </c>
      <c r="X137" s="607" t="s">
        <v>939</v>
      </c>
    </row>
    <row r="138" spans="2:24" ht="15" thickBot="1" x14ac:dyDescent="0.25">
      <c r="B138" s="602" t="s">
        <v>1081</v>
      </c>
      <c r="C138" s="603" t="s">
        <v>1082</v>
      </c>
      <c r="D138" s="604" t="s">
        <v>605</v>
      </c>
      <c r="E138" s="605">
        <v>1</v>
      </c>
      <c r="F138" s="606">
        <v>8066.67</v>
      </c>
      <c r="G138" s="606">
        <v>1</v>
      </c>
      <c r="H138" s="607">
        <v>8066.67</v>
      </c>
      <c r="I138" s="605"/>
      <c r="J138" s="606"/>
      <c r="K138" s="606"/>
      <c r="L138" s="607"/>
      <c r="M138" s="605">
        <v>1</v>
      </c>
      <c r="N138" s="606">
        <v>8066.67</v>
      </c>
      <c r="O138" s="606">
        <v>1</v>
      </c>
      <c r="P138" s="607">
        <v>8066.67</v>
      </c>
      <c r="Q138" s="605">
        <v>0</v>
      </c>
      <c r="R138" s="606">
        <v>0</v>
      </c>
      <c r="S138" s="606">
        <v>0</v>
      </c>
      <c r="T138" s="607" t="s">
        <v>939</v>
      </c>
      <c r="U138" s="605">
        <v>0</v>
      </c>
      <c r="V138" s="606">
        <v>0</v>
      </c>
      <c r="W138" s="606">
        <v>0</v>
      </c>
      <c r="X138" s="607" t="s">
        <v>939</v>
      </c>
    </row>
    <row r="139" spans="2:24" ht="15" thickBot="1" x14ac:dyDescent="0.25">
      <c r="B139" s="602" t="s">
        <v>307</v>
      </c>
      <c r="C139" s="603" t="s">
        <v>306</v>
      </c>
      <c r="D139" s="604" t="s">
        <v>662</v>
      </c>
      <c r="E139" s="605">
        <v>13</v>
      </c>
      <c r="F139" s="606">
        <v>1148275.5099999998</v>
      </c>
      <c r="G139" s="606">
        <v>227899</v>
      </c>
      <c r="H139" s="607">
        <v>5.04</v>
      </c>
      <c r="I139" s="605">
        <v>4</v>
      </c>
      <c r="J139" s="606">
        <v>226959.85</v>
      </c>
      <c r="K139" s="606">
        <v>41857</v>
      </c>
      <c r="L139" s="607">
        <v>5.42</v>
      </c>
      <c r="M139" s="605">
        <v>2</v>
      </c>
      <c r="N139" s="606">
        <v>79214</v>
      </c>
      <c r="O139" s="606">
        <v>13700</v>
      </c>
      <c r="P139" s="607">
        <v>5.78</v>
      </c>
      <c r="Q139" s="605">
        <v>2</v>
      </c>
      <c r="R139" s="606">
        <v>131090.1</v>
      </c>
      <c r="S139" s="606">
        <v>23270</v>
      </c>
      <c r="T139" s="607">
        <v>5.63</v>
      </c>
      <c r="U139" s="605">
        <v>5</v>
      </c>
      <c r="V139" s="606">
        <v>711011.56</v>
      </c>
      <c r="W139" s="606">
        <v>149072</v>
      </c>
      <c r="X139" s="607">
        <v>4.7699999999999996</v>
      </c>
    </row>
    <row r="140" spans="2:24" ht="15" thickBot="1" x14ac:dyDescent="0.25">
      <c r="B140" s="602" t="s">
        <v>713</v>
      </c>
      <c r="C140" s="603" t="s">
        <v>714</v>
      </c>
      <c r="D140" s="604" t="s">
        <v>662</v>
      </c>
      <c r="E140" s="605">
        <v>3</v>
      </c>
      <c r="F140" s="606">
        <v>769771</v>
      </c>
      <c r="G140" s="606">
        <v>13885</v>
      </c>
      <c r="H140" s="607">
        <v>55.44</v>
      </c>
      <c r="I140" s="605"/>
      <c r="J140" s="606"/>
      <c r="K140" s="606"/>
      <c r="L140" s="607"/>
      <c r="M140" s="605">
        <v>0</v>
      </c>
      <c r="N140" s="606">
        <v>0</v>
      </c>
      <c r="O140" s="606">
        <v>0</v>
      </c>
      <c r="P140" s="607" t="s">
        <v>939</v>
      </c>
      <c r="Q140" s="605">
        <v>3</v>
      </c>
      <c r="R140" s="606">
        <v>769771</v>
      </c>
      <c r="S140" s="606">
        <v>13885</v>
      </c>
      <c r="T140" s="607">
        <v>55.44</v>
      </c>
      <c r="U140" s="605">
        <v>0</v>
      </c>
      <c r="V140" s="606">
        <v>0</v>
      </c>
      <c r="W140" s="606">
        <v>0</v>
      </c>
      <c r="X140" s="607" t="s">
        <v>939</v>
      </c>
    </row>
    <row r="141" spans="2:24" ht="15" thickBot="1" x14ac:dyDescent="0.25">
      <c r="B141" s="602" t="s">
        <v>311</v>
      </c>
      <c r="C141" s="603" t="s">
        <v>309</v>
      </c>
      <c r="D141" s="604" t="s">
        <v>653</v>
      </c>
      <c r="E141" s="605">
        <v>4</v>
      </c>
      <c r="F141" s="606">
        <v>62564.1</v>
      </c>
      <c r="G141" s="606">
        <v>1620</v>
      </c>
      <c r="H141" s="607">
        <v>38.619999999999997</v>
      </c>
      <c r="I141" s="605"/>
      <c r="J141" s="606"/>
      <c r="K141" s="606"/>
      <c r="L141" s="607"/>
      <c r="M141" s="605">
        <v>4</v>
      </c>
      <c r="N141" s="606">
        <v>62564.1</v>
      </c>
      <c r="O141" s="606">
        <v>1620</v>
      </c>
      <c r="P141" s="607">
        <v>38.619999999999997</v>
      </c>
      <c r="Q141" s="605">
        <v>0</v>
      </c>
      <c r="R141" s="606">
        <v>0</v>
      </c>
      <c r="S141" s="606">
        <v>0</v>
      </c>
      <c r="T141" s="607" t="s">
        <v>939</v>
      </c>
      <c r="U141" s="605">
        <v>0</v>
      </c>
      <c r="V141" s="606">
        <v>0</v>
      </c>
      <c r="W141" s="606">
        <v>0</v>
      </c>
      <c r="X141" s="607" t="s">
        <v>939</v>
      </c>
    </row>
    <row r="142" spans="2:24" ht="15" thickBot="1" x14ac:dyDescent="0.25">
      <c r="B142" s="602" t="s">
        <v>99</v>
      </c>
      <c r="C142" s="603" t="s">
        <v>310</v>
      </c>
      <c r="D142" s="604" t="s">
        <v>653</v>
      </c>
      <c r="E142" s="605">
        <v>19</v>
      </c>
      <c r="F142" s="606">
        <v>1108240.7999999998</v>
      </c>
      <c r="G142" s="606">
        <v>25778</v>
      </c>
      <c r="H142" s="607">
        <v>42.99</v>
      </c>
      <c r="I142" s="605">
        <v>1</v>
      </c>
      <c r="J142" s="606">
        <v>1710</v>
      </c>
      <c r="K142" s="606">
        <v>24</v>
      </c>
      <c r="L142" s="607">
        <v>71.25</v>
      </c>
      <c r="M142" s="605">
        <v>3</v>
      </c>
      <c r="N142" s="606">
        <v>78453.75</v>
      </c>
      <c r="O142" s="606">
        <v>2015</v>
      </c>
      <c r="P142" s="607">
        <v>38.93</v>
      </c>
      <c r="Q142" s="605">
        <v>4</v>
      </c>
      <c r="R142" s="606">
        <v>145543.4</v>
      </c>
      <c r="S142" s="606">
        <v>3820</v>
      </c>
      <c r="T142" s="607">
        <v>38.1</v>
      </c>
      <c r="U142" s="605">
        <v>11</v>
      </c>
      <c r="V142" s="606">
        <v>882533.64999999991</v>
      </c>
      <c r="W142" s="606">
        <v>19919</v>
      </c>
      <c r="X142" s="607">
        <v>44.31</v>
      </c>
    </row>
    <row r="143" spans="2:24" ht="15" thickBot="1" x14ac:dyDescent="0.25">
      <c r="B143" s="602" t="s">
        <v>312</v>
      </c>
      <c r="C143" s="603" t="s">
        <v>784</v>
      </c>
      <c r="D143" s="604" t="s">
        <v>653</v>
      </c>
      <c r="E143" s="605">
        <v>5</v>
      </c>
      <c r="F143" s="606">
        <v>349195</v>
      </c>
      <c r="G143" s="606">
        <v>5500</v>
      </c>
      <c r="H143" s="607">
        <v>63.49</v>
      </c>
      <c r="I143" s="605">
        <v>1</v>
      </c>
      <c r="J143" s="606">
        <v>59160</v>
      </c>
      <c r="K143" s="606">
        <v>1000</v>
      </c>
      <c r="L143" s="607">
        <v>59.16</v>
      </c>
      <c r="M143" s="605"/>
      <c r="N143" s="606"/>
      <c r="O143" s="606"/>
      <c r="P143" s="607"/>
      <c r="Q143" s="605">
        <v>1</v>
      </c>
      <c r="R143" s="606">
        <v>131120</v>
      </c>
      <c r="S143" s="606">
        <v>2000</v>
      </c>
      <c r="T143" s="607">
        <v>65.56</v>
      </c>
      <c r="U143" s="605">
        <v>3</v>
      </c>
      <c r="V143" s="606">
        <v>158915</v>
      </c>
      <c r="W143" s="606">
        <v>2500</v>
      </c>
      <c r="X143" s="607">
        <v>63.57</v>
      </c>
    </row>
    <row r="144" spans="2:24" ht="15" thickBot="1" x14ac:dyDescent="0.25">
      <c r="B144" s="602" t="s">
        <v>785</v>
      </c>
      <c r="C144" s="603" t="s">
        <v>100</v>
      </c>
      <c r="D144" s="604" t="s">
        <v>658</v>
      </c>
      <c r="E144" s="605">
        <v>20</v>
      </c>
      <c r="F144" s="606">
        <v>5770586</v>
      </c>
      <c r="G144" s="606">
        <v>1680695</v>
      </c>
      <c r="H144" s="607">
        <v>3.43</v>
      </c>
      <c r="I144" s="605">
        <v>8</v>
      </c>
      <c r="J144" s="606">
        <v>1694299.5</v>
      </c>
      <c r="K144" s="606">
        <v>350770</v>
      </c>
      <c r="L144" s="607">
        <v>4.83</v>
      </c>
      <c r="M144" s="605">
        <v>7</v>
      </c>
      <c r="N144" s="606">
        <v>1985527.5</v>
      </c>
      <c r="O144" s="606">
        <v>693275</v>
      </c>
      <c r="P144" s="607">
        <v>2.86</v>
      </c>
      <c r="Q144" s="605">
        <v>2</v>
      </c>
      <c r="R144" s="606">
        <v>501917</v>
      </c>
      <c r="S144" s="606">
        <v>127050</v>
      </c>
      <c r="T144" s="607">
        <v>3.95</v>
      </c>
      <c r="U144" s="605">
        <v>3</v>
      </c>
      <c r="V144" s="606">
        <v>1588842</v>
      </c>
      <c r="W144" s="606">
        <v>509600</v>
      </c>
      <c r="X144" s="607">
        <v>3.12</v>
      </c>
    </row>
    <row r="145" spans="2:24" ht="15" thickBot="1" x14ac:dyDescent="0.25">
      <c r="B145" s="602" t="s">
        <v>101</v>
      </c>
      <c r="C145" s="603" t="s">
        <v>100</v>
      </c>
      <c r="D145" s="604" t="s">
        <v>658</v>
      </c>
      <c r="E145" s="605">
        <v>10</v>
      </c>
      <c r="F145" s="606">
        <v>2187485.75</v>
      </c>
      <c r="G145" s="606">
        <v>762235</v>
      </c>
      <c r="H145" s="607">
        <v>2.87</v>
      </c>
      <c r="I145" s="605"/>
      <c r="J145" s="606"/>
      <c r="K145" s="606"/>
      <c r="L145" s="607"/>
      <c r="M145" s="605">
        <v>3</v>
      </c>
      <c r="N145" s="606">
        <v>1356481.65</v>
      </c>
      <c r="O145" s="606">
        <v>414305</v>
      </c>
      <c r="P145" s="607">
        <v>3.27</v>
      </c>
      <c r="Q145" s="605">
        <v>1</v>
      </c>
      <c r="R145" s="606">
        <v>228776.1</v>
      </c>
      <c r="S145" s="606">
        <v>116130</v>
      </c>
      <c r="T145" s="607">
        <v>1.97</v>
      </c>
      <c r="U145" s="605">
        <v>4</v>
      </c>
      <c r="V145" s="606">
        <v>401550</v>
      </c>
      <c r="W145" s="606">
        <v>197600</v>
      </c>
      <c r="X145" s="607">
        <v>2.0299999999999998</v>
      </c>
    </row>
    <row r="146" spans="2:24" ht="15" thickBot="1" x14ac:dyDescent="0.25">
      <c r="B146" s="602" t="s">
        <v>716</v>
      </c>
      <c r="C146" s="603" t="s">
        <v>717</v>
      </c>
      <c r="D146" s="604" t="s">
        <v>658</v>
      </c>
      <c r="E146" s="605">
        <v>2</v>
      </c>
      <c r="F146" s="606">
        <v>221318</v>
      </c>
      <c r="G146" s="606">
        <v>151500</v>
      </c>
      <c r="H146" s="607">
        <v>1.46</v>
      </c>
      <c r="I146" s="605"/>
      <c r="J146" s="606"/>
      <c r="K146" s="606"/>
      <c r="L146" s="607"/>
      <c r="M146" s="605">
        <v>1</v>
      </c>
      <c r="N146" s="606">
        <v>8034</v>
      </c>
      <c r="O146" s="606">
        <v>1300</v>
      </c>
      <c r="P146" s="607">
        <v>6.18</v>
      </c>
      <c r="Q146" s="605">
        <v>0</v>
      </c>
      <c r="R146" s="606">
        <v>0</v>
      </c>
      <c r="S146" s="606">
        <v>0</v>
      </c>
      <c r="T146" s="607" t="s">
        <v>939</v>
      </c>
      <c r="U146" s="605">
        <v>1</v>
      </c>
      <c r="V146" s="606">
        <v>213284</v>
      </c>
      <c r="W146" s="606">
        <v>150200</v>
      </c>
      <c r="X146" s="607">
        <v>1.42</v>
      </c>
    </row>
    <row r="147" spans="2:24" ht="15" thickBot="1" x14ac:dyDescent="0.25">
      <c r="B147" s="602" t="s">
        <v>318</v>
      </c>
      <c r="C147" s="603" t="s">
        <v>719</v>
      </c>
      <c r="D147" s="604" t="s">
        <v>658</v>
      </c>
      <c r="E147" s="605">
        <v>3</v>
      </c>
      <c r="F147" s="606">
        <v>16776.45</v>
      </c>
      <c r="G147" s="606">
        <v>9711</v>
      </c>
      <c r="H147" s="607">
        <v>1.73</v>
      </c>
      <c r="I147" s="605">
        <v>3</v>
      </c>
      <c r="J147" s="606">
        <v>16776.45</v>
      </c>
      <c r="K147" s="606">
        <v>9711</v>
      </c>
      <c r="L147" s="607">
        <v>1.73</v>
      </c>
      <c r="M147" s="605">
        <v>0</v>
      </c>
      <c r="N147" s="606">
        <v>0</v>
      </c>
      <c r="O147" s="606">
        <v>0</v>
      </c>
      <c r="P147" s="607" t="s">
        <v>939</v>
      </c>
      <c r="Q147" s="605">
        <v>0</v>
      </c>
      <c r="R147" s="606">
        <v>0</v>
      </c>
      <c r="S147" s="606">
        <v>0</v>
      </c>
      <c r="T147" s="607" t="s">
        <v>939</v>
      </c>
      <c r="U147" s="605">
        <v>0</v>
      </c>
      <c r="V147" s="606">
        <v>0</v>
      </c>
      <c r="W147" s="606">
        <v>0</v>
      </c>
      <c r="X147" s="607" t="s">
        <v>939</v>
      </c>
    </row>
    <row r="148" spans="2:24" ht="15" thickBot="1" x14ac:dyDescent="0.25">
      <c r="B148" s="602" t="s">
        <v>319</v>
      </c>
      <c r="C148" s="603" t="s">
        <v>789</v>
      </c>
      <c r="D148" s="604" t="s">
        <v>658</v>
      </c>
      <c r="E148" s="605">
        <v>3</v>
      </c>
      <c r="F148" s="606">
        <v>4220152</v>
      </c>
      <c r="G148" s="606">
        <v>1083600</v>
      </c>
      <c r="H148" s="607">
        <v>3.89</v>
      </c>
      <c r="I148" s="605"/>
      <c r="J148" s="606"/>
      <c r="K148" s="606"/>
      <c r="L148" s="607"/>
      <c r="M148" s="605">
        <v>1</v>
      </c>
      <c r="N148" s="606">
        <v>1594610</v>
      </c>
      <c r="O148" s="606">
        <v>440500</v>
      </c>
      <c r="P148" s="607">
        <v>3.62</v>
      </c>
      <c r="Q148" s="605">
        <v>1</v>
      </c>
      <c r="R148" s="606">
        <v>770952</v>
      </c>
      <c r="S148" s="606">
        <v>211800</v>
      </c>
      <c r="T148" s="607">
        <v>3.64</v>
      </c>
      <c r="U148" s="605">
        <v>1</v>
      </c>
      <c r="V148" s="606">
        <v>1854590</v>
      </c>
      <c r="W148" s="606">
        <v>431300</v>
      </c>
      <c r="X148" s="607">
        <v>4.3</v>
      </c>
    </row>
    <row r="149" spans="2:24" ht="15" thickBot="1" x14ac:dyDescent="0.25">
      <c r="B149" s="602" t="s">
        <v>790</v>
      </c>
      <c r="C149" s="603" t="s">
        <v>791</v>
      </c>
      <c r="D149" s="604" t="s">
        <v>658</v>
      </c>
      <c r="E149" s="605">
        <v>1</v>
      </c>
      <c r="F149" s="606">
        <v>4714422.75</v>
      </c>
      <c r="G149" s="606">
        <v>698433</v>
      </c>
      <c r="H149" s="607">
        <v>6.75</v>
      </c>
      <c r="I149" s="605">
        <v>1</v>
      </c>
      <c r="J149" s="606">
        <v>4714422.75</v>
      </c>
      <c r="K149" s="606">
        <v>698433</v>
      </c>
      <c r="L149" s="607">
        <v>6.75</v>
      </c>
      <c r="M149" s="605"/>
      <c r="N149" s="606"/>
      <c r="O149" s="606"/>
      <c r="P149" s="607"/>
      <c r="Q149" s="605"/>
      <c r="R149" s="606"/>
      <c r="S149" s="606"/>
      <c r="T149" s="607"/>
      <c r="U149" s="605"/>
      <c r="V149" s="606"/>
      <c r="W149" s="606"/>
      <c r="X149" s="607"/>
    </row>
    <row r="150" spans="2:24" ht="15" thickBot="1" x14ac:dyDescent="0.25">
      <c r="B150" s="602" t="s">
        <v>1016</v>
      </c>
      <c r="C150" s="603" t="s">
        <v>1017</v>
      </c>
      <c r="D150" s="604" t="s">
        <v>658</v>
      </c>
      <c r="E150" s="605">
        <v>1</v>
      </c>
      <c r="F150" s="606">
        <v>67922.600000000006</v>
      </c>
      <c r="G150" s="606">
        <v>3396.13</v>
      </c>
      <c r="H150" s="607">
        <v>20</v>
      </c>
      <c r="I150" s="605">
        <v>1</v>
      </c>
      <c r="J150" s="606">
        <v>67922.600000000006</v>
      </c>
      <c r="K150" s="606">
        <v>3396.13</v>
      </c>
      <c r="L150" s="607">
        <v>20</v>
      </c>
      <c r="M150" s="605"/>
      <c r="N150" s="606"/>
      <c r="O150" s="606"/>
      <c r="P150" s="607"/>
      <c r="Q150" s="605"/>
      <c r="R150" s="606"/>
      <c r="S150" s="606"/>
      <c r="T150" s="607"/>
      <c r="U150" s="605"/>
      <c r="V150" s="606"/>
      <c r="W150" s="606"/>
      <c r="X150" s="607"/>
    </row>
    <row r="151" spans="2:24" ht="15" thickBot="1" x14ac:dyDescent="0.25">
      <c r="B151" s="602" t="s">
        <v>796</v>
      </c>
      <c r="C151" s="603" t="s">
        <v>795</v>
      </c>
      <c r="D151" s="604" t="s">
        <v>658</v>
      </c>
      <c r="E151" s="605">
        <v>2</v>
      </c>
      <c r="F151" s="606">
        <v>1785422</v>
      </c>
      <c r="G151" s="606">
        <v>421800</v>
      </c>
      <c r="H151" s="607">
        <v>4.2300000000000004</v>
      </c>
      <c r="I151" s="605"/>
      <c r="J151" s="606"/>
      <c r="K151" s="606"/>
      <c r="L151" s="607"/>
      <c r="M151" s="605">
        <v>1</v>
      </c>
      <c r="N151" s="606">
        <v>491550</v>
      </c>
      <c r="O151" s="606">
        <v>113000</v>
      </c>
      <c r="P151" s="607">
        <v>4.3499999999999996</v>
      </c>
      <c r="Q151" s="605">
        <v>1</v>
      </c>
      <c r="R151" s="606">
        <v>1293872</v>
      </c>
      <c r="S151" s="606">
        <v>308800</v>
      </c>
      <c r="T151" s="607">
        <v>4.1900000000000004</v>
      </c>
      <c r="U151" s="605">
        <v>0</v>
      </c>
      <c r="V151" s="606">
        <v>0</v>
      </c>
      <c r="W151" s="606">
        <v>0</v>
      </c>
      <c r="X151" s="607" t="s">
        <v>939</v>
      </c>
    </row>
    <row r="152" spans="2:24" ht="15" thickBot="1" x14ac:dyDescent="0.25">
      <c r="B152" s="602" t="s">
        <v>322</v>
      </c>
      <c r="C152" s="603" t="s">
        <v>797</v>
      </c>
      <c r="D152" s="604" t="s">
        <v>658</v>
      </c>
      <c r="E152" s="605">
        <v>3</v>
      </c>
      <c r="F152" s="606">
        <v>7548480</v>
      </c>
      <c r="G152" s="606">
        <v>1809200</v>
      </c>
      <c r="H152" s="607">
        <v>4.17</v>
      </c>
      <c r="I152" s="605"/>
      <c r="J152" s="606"/>
      <c r="K152" s="606"/>
      <c r="L152" s="607"/>
      <c r="M152" s="605">
        <v>1</v>
      </c>
      <c r="N152" s="606">
        <v>3239280</v>
      </c>
      <c r="O152" s="606">
        <v>818000</v>
      </c>
      <c r="P152" s="607">
        <v>3.96</v>
      </c>
      <c r="Q152" s="605">
        <v>1</v>
      </c>
      <c r="R152" s="606">
        <v>1872128</v>
      </c>
      <c r="S152" s="606">
        <v>454400</v>
      </c>
      <c r="T152" s="607">
        <v>4.12</v>
      </c>
      <c r="U152" s="605">
        <v>1</v>
      </c>
      <c r="V152" s="606">
        <v>2437072</v>
      </c>
      <c r="W152" s="606">
        <v>536800</v>
      </c>
      <c r="X152" s="607">
        <v>4.54</v>
      </c>
    </row>
    <row r="153" spans="2:24" ht="15" thickBot="1" x14ac:dyDescent="0.25">
      <c r="B153" s="602" t="s">
        <v>982</v>
      </c>
      <c r="C153" s="603" t="s">
        <v>983</v>
      </c>
      <c r="D153" s="604" t="s">
        <v>658</v>
      </c>
      <c r="E153" s="605">
        <v>1</v>
      </c>
      <c r="F153" s="606">
        <v>21220.2</v>
      </c>
      <c r="G153" s="606">
        <v>20</v>
      </c>
      <c r="H153" s="607">
        <v>1061.01</v>
      </c>
      <c r="I153" s="605"/>
      <c r="J153" s="606"/>
      <c r="K153" s="606"/>
      <c r="L153" s="607"/>
      <c r="M153" s="605">
        <v>1</v>
      </c>
      <c r="N153" s="606">
        <v>21220.2</v>
      </c>
      <c r="O153" s="606">
        <v>20</v>
      </c>
      <c r="P153" s="607">
        <v>1061.01</v>
      </c>
      <c r="Q153" s="605">
        <v>0</v>
      </c>
      <c r="R153" s="606">
        <v>0</v>
      </c>
      <c r="S153" s="606">
        <v>0</v>
      </c>
      <c r="T153" s="607" t="s">
        <v>939</v>
      </c>
      <c r="U153" s="605">
        <v>0</v>
      </c>
      <c r="V153" s="606">
        <v>0</v>
      </c>
      <c r="W153" s="606">
        <v>0</v>
      </c>
      <c r="X153" s="607" t="s">
        <v>939</v>
      </c>
    </row>
    <row r="154" spans="2:24" ht="15" thickBot="1" x14ac:dyDescent="0.25">
      <c r="B154" s="602" t="s">
        <v>324</v>
      </c>
      <c r="C154" s="603" t="s">
        <v>323</v>
      </c>
      <c r="D154" s="604" t="s">
        <v>658</v>
      </c>
      <c r="E154" s="605">
        <v>1</v>
      </c>
      <c r="F154" s="606">
        <v>41405</v>
      </c>
      <c r="G154" s="606">
        <v>3500</v>
      </c>
      <c r="H154" s="607">
        <v>11.83</v>
      </c>
      <c r="I154" s="605"/>
      <c r="J154" s="606"/>
      <c r="K154" s="606"/>
      <c r="L154" s="607"/>
      <c r="M154" s="605">
        <v>1</v>
      </c>
      <c r="N154" s="606">
        <v>41405</v>
      </c>
      <c r="O154" s="606">
        <v>3500</v>
      </c>
      <c r="P154" s="607">
        <v>11.83</v>
      </c>
      <c r="Q154" s="605">
        <v>0</v>
      </c>
      <c r="R154" s="606">
        <v>0</v>
      </c>
      <c r="S154" s="606">
        <v>0</v>
      </c>
      <c r="T154" s="607" t="s">
        <v>939</v>
      </c>
      <c r="U154" s="605">
        <v>0</v>
      </c>
      <c r="V154" s="606">
        <v>0</v>
      </c>
      <c r="W154" s="606">
        <v>0</v>
      </c>
      <c r="X154" s="607" t="s">
        <v>939</v>
      </c>
    </row>
    <row r="155" spans="2:24" ht="15" thickBot="1" x14ac:dyDescent="0.25">
      <c r="B155" s="602" t="s">
        <v>326</v>
      </c>
      <c r="C155" s="603" t="s">
        <v>327</v>
      </c>
      <c r="D155" s="604" t="s">
        <v>653</v>
      </c>
      <c r="E155" s="605">
        <v>3</v>
      </c>
      <c r="F155" s="606">
        <v>12141400</v>
      </c>
      <c r="G155" s="606">
        <v>127800</v>
      </c>
      <c r="H155" s="607">
        <v>95</v>
      </c>
      <c r="I155" s="605">
        <v>1</v>
      </c>
      <c r="J155" s="606">
        <v>275589</v>
      </c>
      <c r="K155" s="606">
        <v>900</v>
      </c>
      <c r="L155" s="607">
        <v>306.20999999999998</v>
      </c>
      <c r="M155" s="605"/>
      <c r="N155" s="606"/>
      <c r="O155" s="606"/>
      <c r="P155" s="607"/>
      <c r="Q155" s="605">
        <v>2</v>
      </c>
      <c r="R155" s="606">
        <v>11865811</v>
      </c>
      <c r="S155" s="606">
        <v>126900</v>
      </c>
      <c r="T155" s="607">
        <v>93.51</v>
      </c>
      <c r="U155" s="605"/>
      <c r="V155" s="606"/>
      <c r="W155" s="606"/>
      <c r="X155" s="607"/>
    </row>
    <row r="156" spans="2:24" ht="15" thickBot="1" x14ac:dyDescent="0.25">
      <c r="B156" s="602" t="s">
        <v>30</v>
      </c>
      <c r="C156" s="603" t="s">
        <v>328</v>
      </c>
      <c r="D156" s="604" t="s">
        <v>653</v>
      </c>
      <c r="E156" s="605">
        <v>12</v>
      </c>
      <c r="F156" s="606">
        <v>56033263.200000003</v>
      </c>
      <c r="G156" s="606">
        <v>700680</v>
      </c>
      <c r="H156" s="607">
        <v>79.97</v>
      </c>
      <c r="I156" s="605">
        <v>1</v>
      </c>
      <c r="J156" s="606">
        <v>2326594.2000000002</v>
      </c>
      <c r="K156" s="606">
        <v>24190</v>
      </c>
      <c r="L156" s="607">
        <v>96.18</v>
      </c>
      <c r="M156" s="605">
        <v>5</v>
      </c>
      <c r="N156" s="606">
        <v>19558301</v>
      </c>
      <c r="O156" s="606">
        <v>250100</v>
      </c>
      <c r="P156" s="607">
        <v>78.2</v>
      </c>
      <c r="Q156" s="605">
        <v>2</v>
      </c>
      <c r="R156" s="606">
        <v>7571864</v>
      </c>
      <c r="S156" s="606">
        <v>90590</v>
      </c>
      <c r="T156" s="607">
        <v>83.58</v>
      </c>
      <c r="U156" s="605">
        <v>4</v>
      </c>
      <c r="V156" s="606">
        <v>26576504</v>
      </c>
      <c r="W156" s="606">
        <v>335800</v>
      </c>
      <c r="X156" s="607">
        <v>79.14</v>
      </c>
    </row>
    <row r="157" spans="2:24" ht="15" thickBot="1" x14ac:dyDescent="0.25">
      <c r="B157" s="602" t="s">
        <v>102</v>
      </c>
      <c r="C157" s="603" t="s">
        <v>329</v>
      </c>
      <c r="D157" s="604" t="s">
        <v>653</v>
      </c>
      <c r="E157" s="605">
        <v>18</v>
      </c>
      <c r="F157" s="606">
        <v>59642830.320000008</v>
      </c>
      <c r="G157" s="606">
        <v>751564</v>
      </c>
      <c r="H157" s="607">
        <v>79.36</v>
      </c>
      <c r="I157" s="605">
        <v>2</v>
      </c>
      <c r="J157" s="606">
        <v>4499953.7</v>
      </c>
      <c r="K157" s="606">
        <v>55940</v>
      </c>
      <c r="L157" s="607">
        <v>80.44</v>
      </c>
      <c r="M157" s="605">
        <v>5</v>
      </c>
      <c r="N157" s="606">
        <v>15924034</v>
      </c>
      <c r="O157" s="606">
        <v>217620</v>
      </c>
      <c r="P157" s="607">
        <v>73.17</v>
      </c>
      <c r="Q157" s="605">
        <v>3</v>
      </c>
      <c r="R157" s="606">
        <v>10899776</v>
      </c>
      <c r="S157" s="606">
        <v>131800</v>
      </c>
      <c r="T157" s="607">
        <v>82.7</v>
      </c>
      <c r="U157" s="605">
        <v>8</v>
      </c>
      <c r="V157" s="606">
        <v>28319066.619999997</v>
      </c>
      <c r="W157" s="606">
        <v>346204</v>
      </c>
      <c r="X157" s="607">
        <v>81.8</v>
      </c>
    </row>
    <row r="158" spans="2:24" ht="15" thickBot="1" x14ac:dyDescent="0.25">
      <c r="B158" s="602" t="s">
        <v>31</v>
      </c>
      <c r="C158" s="603" t="s">
        <v>330</v>
      </c>
      <c r="D158" s="604" t="s">
        <v>653</v>
      </c>
      <c r="E158" s="605">
        <v>3</v>
      </c>
      <c r="F158" s="606">
        <v>6616580</v>
      </c>
      <c r="G158" s="606">
        <v>75850</v>
      </c>
      <c r="H158" s="607">
        <v>87.23</v>
      </c>
      <c r="I158" s="605">
        <v>1</v>
      </c>
      <c r="J158" s="606">
        <v>2217699</v>
      </c>
      <c r="K158" s="606">
        <v>25650</v>
      </c>
      <c r="L158" s="607">
        <v>86.46</v>
      </c>
      <c r="M158" s="605">
        <v>2</v>
      </c>
      <c r="N158" s="606">
        <v>4398881</v>
      </c>
      <c r="O158" s="606">
        <v>50200</v>
      </c>
      <c r="P158" s="607">
        <v>87.63</v>
      </c>
      <c r="Q158" s="605"/>
      <c r="R158" s="606"/>
      <c r="S158" s="606"/>
      <c r="T158" s="607"/>
      <c r="U158" s="605"/>
      <c r="V158" s="606"/>
      <c r="W158" s="606"/>
      <c r="X158" s="607"/>
    </row>
    <row r="159" spans="2:24" ht="15" thickBot="1" x14ac:dyDescent="0.25">
      <c r="B159" s="602" t="s">
        <v>103</v>
      </c>
      <c r="C159" s="603" t="s">
        <v>331</v>
      </c>
      <c r="D159" s="604" t="s">
        <v>653</v>
      </c>
      <c r="E159" s="605">
        <v>1</v>
      </c>
      <c r="F159" s="606">
        <v>914832.9</v>
      </c>
      <c r="G159" s="606">
        <v>10490</v>
      </c>
      <c r="H159" s="607">
        <v>87.21</v>
      </c>
      <c r="I159" s="605">
        <v>1</v>
      </c>
      <c r="J159" s="606">
        <v>914832.9</v>
      </c>
      <c r="K159" s="606">
        <v>10490</v>
      </c>
      <c r="L159" s="607">
        <v>87.21</v>
      </c>
      <c r="M159" s="605"/>
      <c r="N159" s="606"/>
      <c r="O159" s="606"/>
      <c r="P159" s="607"/>
      <c r="Q159" s="605"/>
      <c r="R159" s="606"/>
      <c r="S159" s="606"/>
      <c r="T159" s="607"/>
      <c r="U159" s="605"/>
      <c r="V159" s="606"/>
      <c r="W159" s="606"/>
      <c r="X159" s="607"/>
    </row>
    <row r="160" spans="2:24" ht="15" thickBot="1" x14ac:dyDescent="0.25">
      <c r="B160" s="602" t="s">
        <v>332</v>
      </c>
      <c r="C160" s="603" t="s">
        <v>333</v>
      </c>
      <c r="D160" s="604" t="s">
        <v>653</v>
      </c>
      <c r="E160" s="605">
        <v>5</v>
      </c>
      <c r="F160" s="606">
        <v>3947858.5</v>
      </c>
      <c r="G160" s="606">
        <v>44460</v>
      </c>
      <c r="H160" s="607">
        <v>88.8</v>
      </c>
      <c r="I160" s="605">
        <v>1</v>
      </c>
      <c r="J160" s="606">
        <v>110262</v>
      </c>
      <c r="K160" s="606">
        <v>600</v>
      </c>
      <c r="L160" s="607">
        <v>183.77</v>
      </c>
      <c r="M160" s="605">
        <v>1</v>
      </c>
      <c r="N160" s="606">
        <v>744797.5</v>
      </c>
      <c r="O160" s="606">
        <v>5750</v>
      </c>
      <c r="P160" s="607">
        <v>129.53</v>
      </c>
      <c r="Q160" s="605">
        <v>2</v>
      </c>
      <c r="R160" s="606">
        <v>2388674</v>
      </c>
      <c r="S160" s="606">
        <v>25010</v>
      </c>
      <c r="T160" s="607">
        <v>95.51</v>
      </c>
      <c r="U160" s="605">
        <v>1</v>
      </c>
      <c r="V160" s="606">
        <v>704125</v>
      </c>
      <c r="W160" s="606">
        <v>13100</v>
      </c>
      <c r="X160" s="607">
        <v>53.75</v>
      </c>
    </row>
    <row r="161" spans="2:24" ht="15" thickBot="1" x14ac:dyDescent="0.25">
      <c r="B161" s="602" t="s">
        <v>722</v>
      </c>
      <c r="C161" s="603" t="s">
        <v>723</v>
      </c>
      <c r="D161" s="604" t="s">
        <v>653</v>
      </c>
      <c r="E161" s="605">
        <v>5</v>
      </c>
      <c r="F161" s="606">
        <v>18638286.899999999</v>
      </c>
      <c r="G161" s="606">
        <v>144050</v>
      </c>
      <c r="H161" s="607">
        <v>129.38999999999999</v>
      </c>
      <c r="I161" s="605">
        <v>3</v>
      </c>
      <c r="J161" s="606">
        <v>7049387.9000000004</v>
      </c>
      <c r="K161" s="606">
        <v>62950</v>
      </c>
      <c r="L161" s="607">
        <v>111.98</v>
      </c>
      <c r="M161" s="605">
        <v>0</v>
      </c>
      <c r="N161" s="606">
        <v>0</v>
      </c>
      <c r="O161" s="606">
        <v>0</v>
      </c>
      <c r="P161" s="607" t="s">
        <v>939</v>
      </c>
      <c r="Q161" s="605">
        <v>0</v>
      </c>
      <c r="R161" s="606">
        <v>0</v>
      </c>
      <c r="S161" s="606">
        <v>0</v>
      </c>
      <c r="T161" s="607" t="s">
        <v>939</v>
      </c>
      <c r="U161" s="605">
        <v>0</v>
      </c>
      <c r="V161" s="606">
        <v>0</v>
      </c>
      <c r="W161" s="606">
        <v>0</v>
      </c>
      <c r="X161" s="607" t="s">
        <v>939</v>
      </c>
    </row>
    <row r="162" spans="2:24" ht="15" thickBot="1" x14ac:dyDescent="0.25">
      <c r="B162" s="602" t="s">
        <v>334</v>
      </c>
      <c r="C162" s="603" t="s">
        <v>335</v>
      </c>
      <c r="D162" s="604" t="s">
        <v>724</v>
      </c>
      <c r="E162" s="605">
        <v>2</v>
      </c>
      <c r="F162" s="606">
        <v>3597.44</v>
      </c>
      <c r="G162" s="606">
        <v>31</v>
      </c>
      <c r="H162" s="607">
        <v>116.05</v>
      </c>
      <c r="I162" s="605"/>
      <c r="J162" s="606"/>
      <c r="K162" s="606"/>
      <c r="L162" s="607"/>
      <c r="M162" s="605">
        <v>0</v>
      </c>
      <c r="N162" s="606">
        <v>0</v>
      </c>
      <c r="O162" s="606">
        <v>0</v>
      </c>
      <c r="P162" s="607" t="s">
        <v>939</v>
      </c>
      <c r="Q162" s="605">
        <v>1</v>
      </c>
      <c r="R162" s="606">
        <v>2520</v>
      </c>
      <c r="S162" s="606">
        <v>24</v>
      </c>
      <c r="T162" s="607">
        <v>105</v>
      </c>
      <c r="U162" s="605">
        <v>1</v>
      </c>
      <c r="V162" s="606">
        <v>1077.44</v>
      </c>
      <c r="W162" s="606">
        <v>7</v>
      </c>
      <c r="X162" s="607">
        <v>153.91999999999999</v>
      </c>
    </row>
    <row r="163" spans="2:24" ht="15" thickBot="1" x14ac:dyDescent="0.25">
      <c r="B163" s="602" t="s">
        <v>336</v>
      </c>
      <c r="C163" s="603" t="s">
        <v>337</v>
      </c>
      <c r="D163" s="604" t="s">
        <v>724</v>
      </c>
      <c r="E163" s="605">
        <v>1</v>
      </c>
      <c r="F163" s="606">
        <v>1171.31</v>
      </c>
      <c r="G163" s="606">
        <v>7</v>
      </c>
      <c r="H163" s="607">
        <v>167.33</v>
      </c>
      <c r="I163" s="605"/>
      <c r="J163" s="606"/>
      <c r="K163" s="606"/>
      <c r="L163" s="607"/>
      <c r="M163" s="605">
        <v>0</v>
      </c>
      <c r="N163" s="606">
        <v>0</v>
      </c>
      <c r="O163" s="606">
        <v>0</v>
      </c>
      <c r="P163" s="607" t="s">
        <v>939</v>
      </c>
      <c r="Q163" s="605">
        <v>1</v>
      </c>
      <c r="R163" s="606">
        <v>1171.31</v>
      </c>
      <c r="S163" s="606">
        <v>7</v>
      </c>
      <c r="T163" s="607">
        <v>167.33</v>
      </c>
      <c r="U163" s="605">
        <v>0</v>
      </c>
      <c r="V163" s="606">
        <v>0</v>
      </c>
      <c r="W163" s="606">
        <v>0</v>
      </c>
      <c r="X163" s="607" t="s">
        <v>939</v>
      </c>
    </row>
    <row r="164" spans="2:24" ht="15" thickBot="1" x14ac:dyDescent="0.25">
      <c r="B164" s="602" t="s">
        <v>798</v>
      </c>
      <c r="C164" s="603" t="s">
        <v>799</v>
      </c>
      <c r="D164" s="604" t="s">
        <v>724</v>
      </c>
      <c r="E164" s="605">
        <v>21</v>
      </c>
      <c r="F164" s="606">
        <v>157065.00999999995</v>
      </c>
      <c r="G164" s="606">
        <v>71</v>
      </c>
      <c r="H164" s="607">
        <v>2212.1799999999998</v>
      </c>
      <c r="I164" s="605"/>
      <c r="J164" s="606"/>
      <c r="K164" s="606"/>
      <c r="L164" s="607"/>
      <c r="M164" s="605">
        <v>7</v>
      </c>
      <c r="N164" s="606">
        <v>42718.899999999994</v>
      </c>
      <c r="O164" s="606">
        <v>21</v>
      </c>
      <c r="P164" s="607">
        <v>2034.23</v>
      </c>
      <c r="Q164" s="605">
        <v>6</v>
      </c>
      <c r="R164" s="606">
        <v>52189.429999999993</v>
      </c>
      <c r="S164" s="606">
        <v>29</v>
      </c>
      <c r="T164" s="607">
        <v>1799.64</v>
      </c>
      <c r="U164" s="605">
        <v>8</v>
      </c>
      <c r="V164" s="606">
        <v>62156.679999999993</v>
      </c>
      <c r="W164" s="606">
        <v>21</v>
      </c>
      <c r="X164" s="607">
        <v>2959.84</v>
      </c>
    </row>
    <row r="165" spans="2:24" ht="15" thickBot="1" x14ac:dyDescent="0.25">
      <c r="B165" s="602" t="s">
        <v>33</v>
      </c>
      <c r="C165" s="603" t="s">
        <v>32</v>
      </c>
      <c r="D165" s="604" t="s">
        <v>725</v>
      </c>
      <c r="E165" s="605">
        <v>10</v>
      </c>
      <c r="F165" s="606">
        <v>103502.58</v>
      </c>
      <c r="G165" s="606">
        <v>80</v>
      </c>
      <c r="H165" s="607">
        <v>1293.78</v>
      </c>
      <c r="I165" s="605">
        <v>1</v>
      </c>
      <c r="J165" s="606">
        <v>3884.6</v>
      </c>
      <c r="K165" s="606">
        <v>4</v>
      </c>
      <c r="L165" s="607">
        <v>971.15</v>
      </c>
      <c r="M165" s="605">
        <v>2</v>
      </c>
      <c r="N165" s="606">
        <v>32576.7</v>
      </c>
      <c r="O165" s="606">
        <v>28</v>
      </c>
      <c r="P165" s="607">
        <v>1163.45</v>
      </c>
      <c r="Q165" s="605">
        <v>3</v>
      </c>
      <c r="R165" s="606">
        <v>36748.32</v>
      </c>
      <c r="S165" s="606">
        <v>30</v>
      </c>
      <c r="T165" s="607">
        <v>1224.94</v>
      </c>
      <c r="U165" s="605">
        <v>2</v>
      </c>
      <c r="V165" s="606">
        <v>4783.34</v>
      </c>
      <c r="W165" s="606">
        <v>4</v>
      </c>
      <c r="X165" s="607">
        <v>1195.8399999999999</v>
      </c>
    </row>
    <row r="166" spans="2:24" ht="15" thickBot="1" x14ac:dyDescent="0.25">
      <c r="B166" s="602" t="s">
        <v>36</v>
      </c>
      <c r="C166" s="603" t="s">
        <v>35</v>
      </c>
      <c r="D166" s="604" t="s">
        <v>658</v>
      </c>
      <c r="E166" s="605">
        <v>11</v>
      </c>
      <c r="F166" s="606">
        <v>27198.83</v>
      </c>
      <c r="G166" s="606">
        <v>101.94999999999999</v>
      </c>
      <c r="H166" s="607">
        <v>266.79000000000002</v>
      </c>
      <c r="I166" s="605"/>
      <c r="J166" s="606"/>
      <c r="K166" s="606"/>
      <c r="L166" s="607"/>
      <c r="M166" s="605">
        <v>2</v>
      </c>
      <c r="N166" s="606">
        <v>5265.3</v>
      </c>
      <c r="O166" s="606">
        <v>18.39</v>
      </c>
      <c r="P166" s="607">
        <v>286.31</v>
      </c>
      <c r="Q166" s="605">
        <v>3</v>
      </c>
      <c r="R166" s="606">
        <v>9821.4399999999987</v>
      </c>
      <c r="S166" s="606">
        <v>37.5</v>
      </c>
      <c r="T166" s="607">
        <v>261.91000000000003</v>
      </c>
      <c r="U166" s="605">
        <v>6</v>
      </c>
      <c r="V166" s="606">
        <v>12112.09</v>
      </c>
      <c r="W166" s="606">
        <v>46.059999999999995</v>
      </c>
      <c r="X166" s="607">
        <v>262.95999999999998</v>
      </c>
    </row>
    <row r="167" spans="2:24" ht="15" thickBot="1" x14ac:dyDescent="0.25">
      <c r="B167" s="602" t="s">
        <v>38</v>
      </c>
      <c r="C167" s="603" t="s">
        <v>37</v>
      </c>
      <c r="D167" s="604" t="s">
        <v>658</v>
      </c>
      <c r="E167" s="605">
        <v>10</v>
      </c>
      <c r="F167" s="606">
        <v>64741.509999999995</v>
      </c>
      <c r="G167" s="606">
        <v>210.55</v>
      </c>
      <c r="H167" s="607">
        <v>307.49</v>
      </c>
      <c r="I167" s="605"/>
      <c r="J167" s="606"/>
      <c r="K167" s="606"/>
      <c r="L167" s="607"/>
      <c r="M167" s="605">
        <v>2</v>
      </c>
      <c r="N167" s="606">
        <v>19483.43</v>
      </c>
      <c r="O167" s="606">
        <v>77.41</v>
      </c>
      <c r="P167" s="607">
        <v>251.69</v>
      </c>
      <c r="Q167" s="605">
        <v>3</v>
      </c>
      <c r="R167" s="606">
        <v>20694.559999999998</v>
      </c>
      <c r="S167" s="606">
        <v>61.3</v>
      </c>
      <c r="T167" s="607">
        <v>337.59</v>
      </c>
      <c r="U167" s="605">
        <v>3</v>
      </c>
      <c r="V167" s="606">
        <v>6135.52</v>
      </c>
      <c r="W167" s="606">
        <v>20.84</v>
      </c>
      <c r="X167" s="607">
        <v>294.41000000000003</v>
      </c>
    </row>
    <row r="168" spans="2:24" ht="15" thickBot="1" x14ac:dyDescent="0.25">
      <c r="B168" s="602" t="s">
        <v>40</v>
      </c>
      <c r="C168" s="603" t="s">
        <v>39</v>
      </c>
      <c r="D168" s="604" t="s">
        <v>658</v>
      </c>
      <c r="E168" s="605">
        <v>26</v>
      </c>
      <c r="F168" s="606">
        <v>68200.2</v>
      </c>
      <c r="G168" s="606">
        <v>341.30999999999995</v>
      </c>
      <c r="H168" s="607">
        <v>199.82</v>
      </c>
      <c r="I168" s="605">
        <v>4</v>
      </c>
      <c r="J168" s="606">
        <v>9983.5</v>
      </c>
      <c r="K168" s="606">
        <v>37.93</v>
      </c>
      <c r="L168" s="607">
        <v>263.20999999999998</v>
      </c>
      <c r="M168" s="605">
        <v>8</v>
      </c>
      <c r="N168" s="606">
        <v>8130.76</v>
      </c>
      <c r="O168" s="606">
        <v>37.589999999999996</v>
      </c>
      <c r="P168" s="607">
        <v>216.3</v>
      </c>
      <c r="Q168" s="605">
        <v>4</v>
      </c>
      <c r="R168" s="606">
        <v>12060.789999999999</v>
      </c>
      <c r="S168" s="606">
        <v>68.8</v>
      </c>
      <c r="T168" s="607">
        <v>175.3</v>
      </c>
      <c r="U168" s="605">
        <v>8</v>
      </c>
      <c r="V168" s="606">
        <v>31287.659999999996</v>
      </c>
      <c r="W168" s="606">
        <v>166.99</v>
      </c>
      <c r="X168" s="607">
        <v>187.36</v>
      </c>
    </row>
    <row r="169" spans="2:24" ht="15" thickBot="1" x14ac:dyDescent="0.25">
      <c r="B169" s="602" t="s">
        <v>41</v>
      </c>
      <c r="C169" s="603" t="s">
        <v>726</v>
      </c>
      <c r="D169" s="604" t="s">
        <v>658</v>
      </c>
      <c r="E169" s="605">
        <v>23</v>
      </c>
      <c r="F169" s="606">
        <v>61083.48</v>
      </c>
      <c r="G169" s="606">
        <v>260.28000000000003</v>
      </c>
      <c r="H169" s="607">
        <v>234.68</v>
      </c>
      <c r="I169" s="605">
        <v>2</v>
      </c>
      <c r="J169" s="606">
        <v>2696.6800000000003</v>
      </c>
      <c r="K169" s="606">
        <v>10.610000000000001</v>
      </c>
      <c r="L169" s="607">
        <v>254.16</v>
      </c>
      <c r="M169" s="605">
        <v>8</v>
      </c>
      <c r="N169" s="606">
        <v>14553.53</v>
      </c>
      <c r="O169" s="606">
        <v>57.82</v>
      </c>
      <c r="P169" s="607">
        <v>251.7</v>
      </c>
      <c r="Q169" s="605">
        <v>5</v>
      </c>
      <c r="R169" s="606">
        <v>11273.779999999999</v>
      </c>
      <c r="S169" s="606">
        <v>47.519999999999996</v>
      </c>
      <c r="T169" s="607">
        <v>237.24</v>
      </c>
      <c r="U169" s="605">
        <v>8</v>
      </c>
      <c r="V169" s="606">
        <v>32559.489999999998</v>
      </c>
      <c r="W169" s="606">
        <v>144.32999999999998</v>
      </c>
      <c r="X169" s="607">
        <v>225.59</v>
      </c>
    </row>
    <row r="170" spans="2:24" ht="15" thickBot="1" x14ac:dyDescent="0.25">
      <c r="B170" s="602" t="s">
        <v>43</v>
      </c>
      <c r="C170" s="603" t="s">
        <v>42</v>
      </c>
      <c r="D170" s="604" t="s">
        <v>724</v>
      </c>
      <c r="E170" s="605">
        <v>26</v>
      </c>
      <c r="F170" s="606">
        <v>120398.71</v>
      </c>
      <c r="G170" s="606">
        <v>1170</v>
      </c>
      <c r="H170" s="607">
        <v>102.9</v>
      </c>
      <c r="I170" s="605">
        <v>4</v>
      </c>
      <c r="J170" s="606">
        <v>13214.48</v>
      </c>
      <c r="K170" s="606">
        <v>77</v>
      </c>
      <c r="L170" s="607">
        <v>171.62</v>
      </c>
      <c r="M170" s="605">
        <v>8</v>
      </c>
      <c r="N170" s="606">
        <v>23883.64</v>
      </c>
      <c r="O170" s="606">
        <v>164</v>
      </c>
      <c r="P170" s="607">
        <v>145.63</v>
      </c>
      <c r="Q170" s="605">
        <v>4</v>
      </c>
      <c r="R170" s="606">
        <v>18994.849999999999</v>
      </c>
      <c r="S170" s="606">
        <v>247</v>
      </c>
      <c r="T170" s="607">
        <v>76.900000000000006</v>
      </c>
      <c r="U170" s="605">
        <v>8</v>
      </c>
      <c r="V170" s="606">
        <v>48004.86</v>
      </c>
      <c r="W170" s="606">
        <v>552</v>
      </c>
      <c r="X170" s="607">
        <v>86.97</v>
      </c>
    </row>
    <row r="171" spans="2:24" ht="15" thickBot="1" x14ac:dyDescent="0.25">
      <c r="B171" s="602" t="s">
        <v>45</v>
      </c>
      <c r="C171" s="603" t="s">
        <v>44</v>
      </c>
      <c r="D171" s="604" t="s">
        <v>724</v>
      </c>
      <c r="E171" s="605">
        <v>19</v>
      </c>
      <c r="F171" s="606">
        <v>21897.8</v>
      </c>
      <c r="G171" s="606">
        <v>92</v>
      </c>
      <c r="H171" s="607">
        <v>238.02</v>
      </c>
      <c r="I171" s="605">
        <v>1</v>
      </c>
      <c r="J171" s="606">
        <v>126.85</v>
      </c>
      <c r="K171" s="606">
        <v>1</v>
      </c>
      <c r="L171" s="607">
        <v>126.85</v>
      </c>
      <c r="M171" s="605">
        <v>5</v>
      </c>
      <c r="N171" s="606">
        <v>6964.6600000000008</v>
      </c>
      <c r="O171" s="606">
        <v>21</v>
      </c>
      <c r="P171" s="607">
        <v>331.65</v>
      </c>
      <c r="Q171" s="605">
        <v>3</v>
      </c>
      <c r="R171" s="606">
        <v>5666.43</v>
      </c>
      <c r="S171" s="606">
        <v>33</v>
      </c>
      <c r="T171" s="607">
        <v>171.71</v>
      </c>
      <c r="U171" s="605">
        <v>8</v>
      </c>
      <c r="V171" s="606">
        <v>7679.2799999999988</v>
      </c>
      <c r="W171" s="606">
        <v>33</v>
      </c>
      <c r="X171" s="607">
        <v>232.71</v>
      </c>
    </row>
    <row r="172" spans="2:24" ht="15" thickBot="1" x14ac:dyDescent="0.25">
      <c r="B172" s="602" t="s">
        <v>338</v>
      </c>
      <c r="C172" s="603" t="s">
        <v>339</v>
      </c>
      <c r="D172" s="604" t="s">
        <v>725</v>
      </c>
      <c r="E172" s="605">
        <v>3</v>
      </c>
      <c r="F172" s="606">
        <v>6088.1</v>
      </c>
      <c r="G172" s="606">
        <v>7</v>
      </c>
      <c r="H172" s="607">
        <v>869.73</v>
      </c>
      <c r="I172" s="605"/>
      <c r="J172" s="606"/>
      <c r="K172" s="606"/>
      <c r="L172" s="607"/>
      <c r="M172" s="605">
        <v>1</v>
      </c>
      <c r="N172" s="606">
        <v>3690.42</v>
      </c>
      <c r="O172" s="606">
        <v>2</v>
      </c>
      <c r="P172" s="607">
        <v>1845.21</v>
      </c>
      <c r="Q172" s="605">
        <v>2</v>
      </c>
      <c r="R172" s="606">
        <v>2397.6800000000003</v>
      </c>
      <c r="S172" s="606">
        <v>5</v>
      </c>
      <c r="T172" s="607">
        <v>479.54</v>
      </c>
      <c r="U172" s="605">
        <v>0</v>
      </c>
      <c r="V172" s="606">
        <v>0</v>
      </c>
      <c r="W172" s="606">
        <v>0</v>
      </c>
      <c r="X172" s="607" t="s">
        <v>939</v>
      </c>
    </row>
    <row r="173" spans="2:24" ht="15" thickBot="1" x14ac:dyDescent="0.25">
      <c r="B173" s="602" t="s">
        <v>729</v>
      </c>
      <c r="C173" s="603" t="s">
        <v>730</v>
      </c>
      <c r="D173" s="604" t="s">
        <v>725</v>
      </c>
      <c r="E173" s="605">
        <v>6</v>
      </c>
      <c r="F173" s="606">
        <v>13668.259999999998</v>
      </c>
      <c r="G173" s="606">
        <v>37</v>
      </c>
      <c r="H173" s="607">
        <v>369.41</v>
      </c>
      <c r="I173" s="605"/>
      <c r="J173" s="606"/>
      <c r="K173" s="606"/>
      <c r="L173" s="607"/>
      <c r="M173" s="605">
        <v>1</v>
      </c>
      <c r="N173" s="606">
        <v>1606.68</v>
      </c>
      <c r="O173" s="606">
        <v>4</v>
      </c>
      <c r="P173" s="607">
        <v>401.67</v>
      </c>
      <c r="Q173" s="605">
        <v>3</v>
      </c>
      <c r="R173" s="606">
        <v>7624.2999999999993</v>
      </c>
      <c r="S173" s="606">
        <v>24</v>
      </c>
      <c r="T173" s="607">
        <v>317.68</v>
      </c>
      <c r="U173" s="605">
        <v>0</v>
      </c>
      <c r="V173" s="606">
        <v>0</v>
      </c>
      <c r="W173" s="606">
        <v>0</v>
      </c>
      <c r="X173" s="607" t="s">
        <v>939</v>
      </c>
    </row>
    <row r="174" spans="2:24" ht="15" thickBot="1" x14ac:dyDescent="0.25">
      <c r="B174" s="602" t="s">
        <v>47</v>
      </c>
      <c r="C174" s="603" t="s">
        <v>46</v>
      </c>
      <c r="D174" s="604" t="s">
        <v>724</v>
      </c>
      <c r="E174" s="605">
        <v>28</v>
      </c>
      <c r="F174" s="606">
        <v>71958.860000000015</v>
      </c>
      <c r="G174" s="606">
        <v>1410</v>
      </c>
      <c r="H174" s="607">
        <v>51.03</v>
      </c>
      <c r="I174" s="605">
        <v>5</v>
      </c>
      <c r="J174" s="606">
        <v>9459.4900000000016</v>
      </c>
      <c r="K174" s="606">
        <v>106</v>
      </c>
      <c r="L174" s="607">
        <v>89.24</v>
      </c>
      <c r="M174" s="605">
        <v>8</v>
      </c>
      <c r="N174" s="606">
        <v>12592.94</v>
      </c>
      <c r="O174" s="606">
        <v>213</v>
      </c>
      <c r="P174" s="607">
        <v>59.12</v>
      </c>
      <c r="Q174" s="605">
        <v>5</v>
      </c>
      <c r="R174" s="606">
        <v>12432.779999999999</v>
      </c>
      <c r="S174" s="606">
        <v>306</v>
      </c>
      <c r="T174" s="607">
        <v>40.630000000000003</v>
      </c>
      <c r="U174" s="605">
        <v>8</v>
      </c>
      <c r="V174" s="606">
        <v>34671.509999999995</v>
      </c>
      <c r="W174" s="606">
        <v>737</v>
      </c>
      <c r="X174" s="607">
        <v>47.04</v>
      </c>
    </row>
    <row r="175" spans="2:24" ht="15" thickBot="1" x14ac:dyDescent="0.25">
      <c r="B175" s="602" t="s">
        <v>49</v>
      </c>
      <c r="C175" s="603" t="s">
        <v>48</v>
      </c>
      <c r="D175" s="604" t="s">
        <v>724</v>
      </c>
      <c r="E175" s="605">
        <v>14</v>
      </c>
      <c r="F175" s="606">
        <v>12483.619999999999</v>
      </c>
      <c r="G175" s="606">
        <v>77</v>
      </c>
      <c r="H175" s="607">
        <v>162.12</v>
      </c>
      <c r="I175" s="605">
        <v>1</v>
      </c>
      <c r="J175" s="606">
        <v>61.24</v>
      </c>
      <c r="K175" s="606">
        <v>1</v>
      </c>
      <c r="L175" s="607">
        <v>61.24</v>
      </c>
      <c r="M175" s="605">
        <v>3</v>
      </c>
      <c r="N175" s="606">
        <v>6245.46</v>
      </c>
      <c r="O175" s="606">
        <v>20</v>
      </c>
      <c r="P175" s="607">
        <v>312.27</v>
      </c>
      <c r="Q175" s="605">
        <v>4</v>
      </c>
      <c r="R175" s="606">
        <v>2654.9399999999996</v>
      </c>
      <c r="S175" s="606">
        <v>30</v>
      </c>
      <c r="T175" s="607">
        <v>88.5</v>
      </c>
      <c r="U175" s="605">
        <v>6</v>
      </c>
      <c r="V175" s="606">
        <v>3521.9799999999996</v>
      </c>
      <c r="W175" s="606">
        <v>26</v>
      </c>
      <c r="X175" s="607">
        <v>135.46</v>
      </c>
    </row>
    <row r="176" spans="2:24" ht="15" thickBot="1" x14ac:dyDescent="0.25">
      <c r="B176" s="602" t="s">
        <v>51</v>
      </c>
      <c r="C176" s="603" t="s">
        <v>50</v>
      </c>
      <c r="D176" s="604" t="s">
        <v>724</v>
      </c>
      <c r="E176" s="605">
        <v>12</v>
      </c>
      <c r="F176" s="606">
        <v>20609.259999999998</v>
      </c>
      <c r="G176" s="606">
        <v>31</v>
      </c>
      <c r="H176" s="607">
        <v>664.81</v>
      </c>
      <c r="I176" s="605">
        <v>1</v>
      </c>
      <c r="J176" s="606">
        <v>1253.46</v>
      </c>
      <c r="K176" s="606">
        <v>2</v>
      </c>
      <c r="L176" s="607">
        <v>626.73</v>
      </c>
      <c r="M176" s="605">
        <v>3</v>
      </c>
      <c r="N176" s="606">
        <v>6930.8099999999995</v>
      </c>
      <c r="O176" s="606">
        <v>9</v>
      </c>
      <c r="P176" s="607">
        <v>770.09</v>
      </c>
      <c r="Q176" s="605">
        <v>3</v>
      </c>
      <c r="R176" s="606">
        <v>4572.37</v>
      </c>
      <c r="S176" s="606">
        <v>11</v>
      </c>
      <c r="T176" s="607">
        <v>415.67</v>
      </c>
      <c r="U176" s="605">
        <v>3</v>
      </c>
      <c r="V176" s="606">
        <v>4362.33</v>
      </c>
      <c r="W176" s="606">
        <v>4</v>
      </c>
      <c r="X176" s="607">
        <v>1090.58</v>
      </c>
    </row>
    <row r="177" spans="2:24" ht="15" thickBot="1" x14ac:dyDescent="0.25">
      <c r="B177" s="602" t="s">
        <v>340</v>
      </c>
      <c r="C177" s="603" t="s">
        <v>341</v>
      </c>
      <c r="D177" s="604" t="s">
        <v>731</v>
      </c>
      <c r="E177" s="605">
        <v>3</v>
      </c>
      <c r="F177" s="606">
        <v>5367.09</v>
      </c>
      <c r="G177" s="606">
        <v>13</v>
      </c>
      <c r="H177" s="607">
        <v>412.85</v>
      </c>
      <c r="I177" s="605"/>
      <c r="J177" s="606"/>
      <c r="K177" s="606"/>
      <c r="L177" s="607"/>
      <c r="M177" s="605">
        <v>1</v>
      </c>
      <c r="N177" s="606">
        <v>1695.72</v>
      </c>
      <c r="O177" s="606">
        <v>2</v>
      </c>
      <c r="P177" s="607">
        <v>847.86</v>
      </c>
      <c r="Q177" s="605">
        <v>2</v>
      </c>
      <c r="R177" s="606">
        <v>3671.37</v>
      </c>
      <c r="S177" s="606">
        <v>11</v>
      </c>
      <c r="T177" s="607">
        <v>333.76</v>
      </c>
      <c r="U177" s="605">
        <v>0</v>
      </c>
      <c r="V177" s="606">
        <v>0</v>
      </c>
      <c r="W177" s="606">
        <v>0</v>
      </c>
      <c r="X177" s="607" t="s">
        <v>939</v>
      </c>
    </row>
    <row r="178" spans="2:24" ht="15" thickBot="1" x14ac:dyDescent="0.25">
      <c r="B178" s="602" t="s">
        <v>342</v>
      </c>
      <c r="C178" s="603" t="s">
        <v>343</v>
      </c>
      <c r="D178" s="604" t="s">
        <v>731</v>
      </c>
      <c r="E178" s="605">
        <v>6</v>
      </c>
      <c r="F178" s="606">
        <v>5156.72</v>
      </c>
      <c r="G178" s="606">
        <v>31</v>
      </c>
      <c r="H178" s="607">
        <v>166.35</v>
      </c>
      <c r="I178" s="605"/>
      <c r="J178" s="606"/>
      <c r="K178" s="606"/>
      <c r="L178" s="607"/>
      <c r="M178" s="605">
        <v>1</v>
      </c>
      <c r="N178" s="606">
        <v>1006.68</v>
      </c>
      <c r="O178" s="606">
        <v>4</v>
      </c>
      <c r="P178" s="607">
        <v>251.67</v>
      </c>
      <c r="Q178" s="605">
        <v>3</v>
      </c>
      <c r="R178" s="606">
        <v>2562.34</v>
      </c>
      <c r="S178" s="606">
        <v>18</v>
      </c>
      <c r="T178" s="607">
        <v>142.35</v>
      </c>
      <c r="U178" s="605">
        <v>0</v>
      </c>
      <c r="V178" s="606">
        <v>0</v>
      </c>
      <c r="W178" s="606">
        <v>0</v>
      </c>
      <c r="X178" s="607" t="s">
        <v>939</v>
      </c>
    </row>
    <row r="179" spans="2:24" ht="15" thickBot="1" x14ac:dyDescent="0.25">
      <c r="B179" s="602" t="s">
        <v>344</v>
      </c>
      <c r="C179" s="603" t="s">
        <v>800</v>
      </c>
      <c r="D179" s="604" t="s">
        <v>733</v>
      </c>
      <c r="E179" s="605">
        <v>4</v>
      </c>
      <c r="F179" s="606">
        <v>10879.51</v>
      </c>
      <c r="G179" s="606">
        <v>9</v>
      </c>
      <c r="H179" s="607">
        <v>1208.83</v>
      </c>
      <c r="I179" s="605"/>
      <c r="J179" s="606"/>
      <c r="K179" s="606"/>
      <c r="L179" s="607"/>
      <c r="M179" s="605">
        <v>2</v>
      </c>
      <c r="N179" s="606">
        <v>3146.66</v>
      </c>
      <c r="O179" s="606">
        <v>4</v>
      </c>
      <c r="P179" s="607">
        <v>786.67</v>
      </c>
      <c r="Q179" s="605">
        <v>0</v>
      </c>
      <c r="R179" s="606">
        <v>0</v>
      </c>
      <c r="S179" s="606">
        <v>0</v>
      </c>
      <c r="T179" s="607" t="s">
        <v>939</v>
      </c>
      <c r="U179" s="605">
        <v>0</v>
      </c>
      <c r="V179" s="606">
        <v>0</v>
      </c>
      <c r="W179" s="606">
        <v>0</v>
      </c>
      <c r="X179" s="607" t="s">
        <v>939</v>
      </c>
    </row>
    <row r="180" spans="2:24" ht="15" thickBot="1" x14ac:dyDescent="0.25">
      <c r="B180" s="602" t="s">
        <v>345</v>
      </c>
      <c r="C180" s="603" t="s">
        <v>801</v>
      </c>
      <c r="D180" s="604" t="s">
        <v>733</v>
      </c>
      <c r="E180" s="605">
        <v>3</v>
      </c>
      <c r="F180" s="606">
        <v>17524</v>
      </c>
      <c r="G180" s="606">
        <v>93</v>
      </c>
      <c r="H180" s="607">
        <v>188.43</v>
      </c>
      <c r="I180" s="605"/>
      <c r="J180" s="606"/>
      <c r="K180" s="606"/>
      <c r="L180" s="607"/>
      <c r="M180" s="605">
        <v>0</v>
      </c>
      <c r="N180" s="606">
        <v>0</v>
      </c>
      <c r="O180" s="606">
        <v>0</v>
      </c>
      <c r="P180" s="607" t="s">
        <v>939</v>
      </c>
      <c r="Q180" s="605">
        <v>1</v>
      </c>
      <c r="R180" s="606">
        <v>2080</v>
      </c>
      <c r="S180" s="606">
        <v>16</v>
      </c>
      <c r="T180" s="607">
        <v>130</v>
      </c>
      <c r="U180" s="605">
        <v>0</v>
      </c>
      <c r="V180" s="606">
        <v>0</v>
      </c>
      <c r="W180" s="606">
        <v>0</v>
      </c>
      <c r="X180" s="607" t="s">
        <v>939</v>
      </c>
    </row>
    <row r="181" spans="2:24" ht="15" thickBot="1" x14ac:dyDescent="0.25">
      <c r="B181" s="602" t="s">
        <v>346</v>
      </c>
      <c r="C181" s="603" t="s">
        <v>802</v>
      </c>
      <c r="D181" s="604" t="s">
        <v>733</v>
      </c>
      <c r="E181" s="605">
        <v>1</v>
      </c>
      <c r="F181" s="606">
        <v>1815</v>
      </c>
      <c r="G181" s="606">
        <v>11</v>
      </c>
      <c r="H181" s="607">
        <v>165</v>
      </c>
      <c r="I181" s="605"/>
      <c r="J181" s="606"/>
      <c r="K181" s="606"/>
      <c r="L181" s="607"/>
      <c r="M181" s="605">
        <v>0</v>
      </c>
      <c r="N181" s="606">
        <v>0</v>
      </c>
      <c r="O181" s="606">
        <v>0</v>
      </c>
      <c r="P181" s="607" t="s">
        <v>939</v>
      </c>
      <c r="Q181" s="605">
        <v>1</v>
      </c>
      <c r="R181" s="606">
        <v>1815</v>
      </c>
      <c r="S181" s="606">
        <v>11</v>
      </c>
      <c r="T181" s="607">
        <v>165</v>
      </c>
      <c r="U181" s="605">
        <v>0</v>
      </c>
      <c r="V181" s="606">
        <v>0</v>
      </c>
      <c r="W181" s="606">
        <v>0</v>
      </c>
      <c r="X181" s="607" t="s">
        <v>939</v>
      </c>
    </row>
    <row r="182" spans="2:24" ht="15" thickBot="1" x14ac:dyDescent="0.25">
      <c r="B182" s="602" t="s">
        <v>348</v>
      </c>
      <c r="C182" s="603" t="s">
        <v>804</v>
      </c>
      <c r="D182" s="604" t="s">
        <v>733</v>
      </c>
      <c r="E182" s="605">
        <v>1</v>
      </c>
      <c r="F182" s="606">
        <v>443.34</v>
      </c>
      <c r="G182" s="606">
        <v>2</v>
      </c>
      <c r="H182" s="607">
        <v>221.67</v>
      </c>
      <c r="I182" s="605"/>
      <c r="J182" s="606"/>
      <c r="K182" s="606"/>
      <c r="L182" s="607"/>
      <c r="M182" s="605">
        <v>0</v>
      </c>
      <c r="N182" s="606">
        <v>0</v>
      </c>
      <c r="O182" s="606">
        <v>0</v>
      </c>
      <c r="P182" s="607" t="s">
        <v>939</v>
      </c>
      <c r="Q182" s="605">
        <v>0</v>
      </c>
      <c r="R182" s="606">
        <v>0</v>
      </c>
      <c r="S182" s="606">
        <v>0</v>
      </c>
      <c r="T182" s="607" t="s">
        <v>939</v>
      </c>
      <c r="U182" s="605">
        <v>1</v>
      </c>
      <c r="V182" s="606">
        <v>443.34</v>
      </c>
      <c r="W182" s="606">
        <v>2</v>
      </c>
      <c r="X182" s="607">
        <v>221.67</v>
      </c>
    </row>
    <row r="183" spans="2:24" ht="15" thickBot="1" x14ac:dyDescent="0.25">
      <c r="B183" s="602" t="s">
        <v>350</v>
      </c>
      <c r="C183" s="603" t="s">
        <v>807</v>
      </c>
      <c r="D183" s="604" t="s">
        <v>733</v>
      </c>
      <c r="E183" s="605">
        <v>1</v>
      </c>
      <c r="F183" s="606">
        <v>1206.6600000000001</v>
      </c>
      <c r="G183" s="606">
        <v>2</v>
      </c>
      <c r="H183" s="607">
        <v>603.33000000000004</v>
      </c>
      <c r="I183" s="605"/>
      <c r="J183" s="606"/>
      <c r="K183" s="606"/>
      <c r="L183" s="607"/>
      <c r="M183" s="605">
        <v>0</v>
      </c>
      <c r="N183" s="606">
        <v>0</v>
      </c>
      <c r="O183" s="606">
        <v>0</v>
      </c>
      <c r="P183" s="607" t="s">
        <v>939</v>
      </c>
      <c r="Q183" s="605">
        <v>0</v>
      </c>
      <c r="R183" s="606">
        <v>0</v>
      </c>
      <c r="S183" s="606">
        <v>0</v>
      </c>
      <c r="T183" s="607" t="s">
        <v>939</v>
      </c>
      <c r="U183" s="605">
        <v>1</v>
      </c>
      <c r="V183" s="606">
        <v>1206.6600000000001</v>
      </c>
      <c r="W183" s="606">
        <v>2</v>
      </c>
      <c r="X183" s="607">
        <v>603.33000000000004</v>
      </c>
    </row>
    <row r="184" spans="2:24" ht="15" thickBot="1" x14ac:dyDescent="0.25">
      <c r="B184" s="602" t="s">
        <v>351</v>
      </c>
      <c r="C184" s="603" t="s">
        <v>808</v>
      </c>
      <c r="D184" s="604" t="s">
        <v>733</v>
      </c>
      <c r="E184" s="605">
        <v>2</v>
      </c>
      <c r="F184" s="606">
        <v>8161.64</v>
      </c>
      <c r="G184" s="606">
        <v>6</v>
      </c>
      <c r="H184" s="607">
        <v>1360.27</v>
      </c>
      <c r="I184" s="605"/>
      <c r="J184" s="606"/>
      <c r="K184" s="606"/>
      <c r="L184" s="607"/>
      <c r="M184" s="605">
        <v>0</v>
      </c>
      <c r="N184" s="606">
        <v>0</v>
      </c>
      <c r="O184" s="606">
        <v>0</v>
      </c>
      <c r="P184" s="607" t="s">
        <v>939</v>
      </c>
      <c r="Q184" s="605">
        <v>0</v>
      </c>
      <c r="R184" s="606">
        <v>0</v>
      </c>
      <c r="S184" s="606">
        <v>0</v>
      </c>
      <c r="T184" s="607" t="s">
        <v>939</v>
      </c>
      <c r="U184" s="605">
        <v>0</v>
      </c>
      <c r="V184" s="606">
        <v>0</v>
      </c>
      <c r="W184" s="606">
        <v>0</v>
      </c>
      <c r="X184" s="607" t="s">
        <v>939</v>
      </c>
    </row>
    <row r="185" spans="2:24" ht="15" thickBot="1" x14ac:dyDescent="0.25">
      <c r="B185" s="602" t="s">
        <v>53</v>
      </c>
      <c r="C185" s="603" t="s">
        <v>809</v>
      </c>
      <c r="D185" s="604" t="s">
        <v>733</v>
      </c>
      <c r="E185" s="605">
        <v>18</v>
      </c>
      <c r="F185" s="606">
        <v>160757.90999999997</v>
      </c>
      <c r="G185" s="606">
        <v>546</v>
      </c>
      <c r="H185" s="607">
        <v>294.43</v>
      </c>
      <c r="I185" s="605">
        <v>2</v>
      </c>
      <c r="J185" s="606">
        <v>16738.37</v>
      </c>
      <c r="K185" s="606">
        <v>66</v>
      </c>
      <c r="L185" s="607">
        <v>253.61</v>
      </c>
      <c r="M185" s="605">
        <v>6</v>
      </c>
      <c r="N185" s="606">
        <v>62392.499999999993</v>
      </c>
      <c r="O185" s="606">
        <v>208</v>
      </c>
      <c r="P185" s="607">
        <v>299.95999999999998</v>
      </c>
      <c r="Q185" s="605">
        <v>5</v>
      </c>
      <c r="R185" s="606">
        <v>61736.659999999996</v>
      </c>
      <c r="S185" s="606">
        <v>202</v>
      </c>
      <c r="T185" s="607">
        <v>305.63</v>
      </c>
      <c r="U185" s="605">
        <v>5</v>
      </c>
      <c r="V185" s="606">
        <v>19890.379999999997</v>
      </c>
      <c r="W185" s="606">
        <v>70</v>
      </c>
      <c r="X185" s="607">
        <v>284.14999999999998</v>
      </c>
    </row>
    <row r="186" spans="2:24" ht="15" thickBot="1" x14ac:dyDescent="0.25">
      <c r="B186" s="602" t="s">
        <v>54</v>
      </c>
      <c r="C186" s="603" t="s">
        <v>732</v>
      </c>
      <c r="D186" s="604" t="s">
        <v>733</v>
      </c>
      <c r="E186" s="605">
        <v>29</v>
      </c>
      <c r="F186" s="606">
        <v>141190.07999999999</v>
      </c>
      <c r="G186" s="606">
        <v>257</v>
      </c>
      <c r="H186" s="607">
        <v>549.38</v>
      </c>
      <c r="I186" s="605">
        <v>4</v>
      </c>
      <c r="J186" s="606">
        <v>12121.64</v>
      </c>
      <c r="K186" s="606">
        <v>25</v>
      </c>
      <c r="L186" s="607">
        <v>484.87</v>
      </c>
      <c r="M186" s="605">
        <v>9</v>
      </c>
      <c r="N186" s="606">
        <v>47722.609999999993</v>
      </c>
      <c r="O186" s="606">
        <v>92</v>
      </c>
      <c r="P186" s="607">
        <v>518.72</v>
      </c>
      <c r="Q186" s="605">
        <v>5</v>
      </c>
      <c r="R186" s="606">
        <v>35438.229999999996</v>
      </c>
      <c r="S186" s="606">
        <v>60</v>
      </c>
      <c r="T186" s="607">
        <v>590.64</v>
      </c>
      <c r="U186" s="605">
        <v>10</v>
      </c>
      <c r="V186" s="606">
        <v>44034.34</v>
      </c>
      <c r="W186" s="606">
        <v>77</v>
      </c>
      <c r="X186" s="607">
        <v>571.87</v>
      </c>
    </row>
    <row r="187" spans="2:24" ht="15" thickBot="1" x14ac:dyDescent="0.25">
      <c r="B187" s="602" t="s">
        <v>352</v>
      </c>
      <c r="C187" s="603" t="s">
        <v>734</v>
      </c>
      <c r="D187" s="604" t="s">
        <v>733</v>
      </c>
      <c r="E187" s="605">
        <v>7</v>
      </c>
      <c r="F187" s="606">
        <v>13506.99</v>
      </c>
      <c r="G187" s="606">
        <v>14</v>
      </c>
      <c r="H187" s="607">
        <v>964.79</v>
      </c>
      <c r="I187" s="605">
        <v>3</v>
      </c>
      <c r="J187" s="606">
        <v>3776.67</v>
      </c>
      <c r="K187" s="606">
        <v>4</v>
      </c>
      <c r="L187" s="607">
        <v>944.17</v>
      </c>
      <c r="M187" s="605">
        <v>1</v>
      </c>
      <c r="N187" s="606">
        <v>3353.32</v>
      </c>
      <c r="O187" s="606">
        <v>4</v>
      </c>
      <c r="P187" s="607">
        <v>838.33</v>
      </c>
      <c r="Q187" s="605">
        <v>1</v>
      </c>
      <c r="R187" s="606">
        <v>2233</v>
      </c>
      <c r="S187" s="606">
        <v>2</v>
      </c>
      <c r="T187" s="607">
        <v>1116.5</v>
      </c>
      <c r="U187" s="605">
        <v>2</v>
      </c>
      <c r="V187" s="606">
        <v>4144</v>
      </c>
      <c r="W187" s="606">
        <v>4</v>
      </c>
      <c r="X187" s="607">
        <v>1036</v>
      </c>
    </row>
    <row r="188" spans="2:24" ht="15" thickBot="1" x14ac:dyDescent="0.25">
      <c r="B188" s="602" t="s">
        <v>55</v>
      </c>
      <c r="C188" s="603" t="s">
        <v>735</v>
      </c>
      <c r="D188" s="604" t="s">
        <v>733</v>
      </c>
      <c r="E188" s="605">
        <v>12</v>
      </c>
      <c r="F188" s="606">
        <v>21241.989999999998</v>
      </c>
      <c r="G188" s="606">
        <v>24</v>
      </c>
      <c r="H188" s="607">
        <v>885.08</v>
      </c>
      <c r="I188" s="605">
        <v>3</v>
      </c>
      <c r="J188" s="606">
        <v>3326.67</v>
      </c>
      <c r="K188" s="606">
        <v>4</v>
      </c>
      <c r="L188" s="607">
        <v>831.67</v>
      </c>
      <c r="M188" s="605">
        <v>5</v>
      </c>
      <c r="N188" s="606">
        <v>10078.33</v>
      </c>
      <c r="O188" s="606">
        <v>12</v>
      </c>
      <c r="P188" s="607">
        <v>839.86</v>
      </c>
      <c r="Q188" s="605">
        <v>2</v>
      </c>
      <c r="R188" s="606">
        <v>5242</v>
      </c>
      <c r="S188" s="606">
        <v>5</v>
      </c>
      <c r="T188" s="607">
        <v>1048.4000000000001</v>
      </c>
      <c r="U188" s="605">
        <v>2</v>
      </c>
      <c r="V188" s="606">
        <v>2594.9900000000002</v>
      </c>
      <c r="W188" s="606">
        <v>3</v>
      </c>
      <c r="X188" s="607">
        <v>865</v>
      </c>
    </row>
    <row r="189" spans="2:24" ht="15" thickBot="1" x14ac:dyDescent="0.25">
      <c r="B189" s="602" t="s">
        <v>353</v>
      </c>
      <c r="C189" s="603" t="s">
        <v>736</v>
      </c>
      <c r="D189" s="604" t="s">
        <v>733</v>
      </c>
      <c r="E189" s="605">
        <v>1</v>
      </c>
      <c r="F189" s="606">
        <v>10239</v>
      </c>
      <c r="G189" s="606">
        <v>3</v>
      </c>
      <c r="H189" s="607">
        <v>3413</v>
      </c>
      <c r="I189" s="605">
        <v>1</v>
      </c>
      <c r="J189" s="606">
        <v>10239</v>
      </c>
      <c r="K189" s="606">
        <v>3</v>
      </c>
      <c r="L189" s="607">
        <v>3413</v>
      </c>
      <c r="M189" s="605"/>
      <c r="N189" s="606"/>
      <c r="O189" s="606"/>
      <c r="P189" s="607"/>
      <c r="Q189" s="605"/>
      <c r="R189" s="606"/>
      <c r="S189" s="606"/>
      <c r="T189" s="607"/>
      <c r="U189" s="605"/>
      <c r="V189" s="606"/>
      <c r="W189" s="606"/>
      <c r="X189" s="607"/>
    </row>
    <row r="190" spans="2:24" ht="15" thickBot="1" x14ac:dyDescent="0.25">
      <c r="B190" s="602" t="s">
        <v>354</v>
      </c>
      <c r="C190" s="603" t="s">
        <v>737</v>
      </c>
      <c r="D190" s="604" t="s">
        <v>733</v>
      </c>
      <c r="E190" s="605">
        <v>10</v>
      </c>
      <c r="F190" s="606">
        <v>42629.7</v>
      </c>
      <c r="G190" s="606">
        <v>38</v>
      </c>
      <c r="H190" s="607">
        <v>1121.83</v>
      </c>
      <c r="I190" s="605"/>
      <c r="J190" s="606"/>
      <c r="K190" s="606"/>
      <c r="L190" s="607"/>
      <c r="M190" s="605">
        <v>4</v>
      </c>
      <c r="N190" s="606">
        <v>16804.330000000002</v>
      </c>
      <c r="O190" s="606">
        <v>16</v>
      </c>
      <c r="P190" s="607">
        <v>1050.27</v>
      </c>
      <c r="Q190" s="605">
        <v>1</v>
      </c>
      <c r="R190" s="606">
        <v>4883.3500000000004</v>
      </c>
      <c r="S190" s="606">
        <v>5</v>
      </c>
      <c r="T190" s="607">
        <v>976.67</v>
      </c>
      <c r="U190" s="605">
        <v>4</v>
      </c>
      <c r="V190" s="606">
        <v>18547.04</v>
      </c>
      <c r="W190" s="606">
        <v>15</v>
      </c>
      <c r="X190" s="607">
        <v>1236.47</v>
      </c>
    </row>
    <row r="191" spans="2:24" ht="15" thickBot="1" x14ac:dyDescent="0.25">
      <c r="B191" s="602" t="s">
        <v>56</v>
      </c>
      <c r="C191" s="603" t="s">
        <v>738</v>
      </c>
      <c r="D191" s="604" t="s">
        <v>733</v>
      </c>
      <c r="E191" s="605">
        <v>12</v>
      </c>
      <c r="F191" s="606">
        <v>12337.01</v>
      </c>
      <c r="G191" s="606">
        <v>25</v>
      </c>
      <c r="H191" s="607">
        <v>493.48</v>
      </c>
      <c r="I191" s="605">
        <v>4</v>
      </c>
      <c r="J191" s="606">
        <v>3246.67</v>
      </c>
      <c r="K191" s="606">
        <v>7</v>
      </c>
      <c r="L191" s="607">
        <v>463.81</v>
      </c>
      <c r="M191" s="605">
        <v>3</v>
      </c>
      <c r="N191" s="606">
        <v>3843.34</v>
      </c>
      <c r="O191" s="606">
        <v>8</v>
      </c>
      <c r="P191" s="607">
        <v>480.42</v>
      </c>
      <c r="Q191" s="605">
        <v>2</v>
      </c>
      <c r="R191" s="606">
        <v>1512</v>
      </c>
      <c r="S191" s="606">
        <v>2</v>
      </c>
      <c r="T191" s="607">
        <v>756</v>
      </c>
      <c r="U191" s="605">
        <v>3</v>
      </c>
      <c r="V191" s="606">
        <v>3735</v>
      </c>
      <c r="W191" s="606">
        <v>8</v>
      </c>
      <c r="X191" s="607">
        <v>466.88</v>
      </c>
    </row>
    <row r="192" spans="2:24" ht="15" thickBot="1" x14ac:dyDescent="0.25">
      <c r="B192" s="602" t="s">
        <v>356</v>
      </c>
      <c r="C192" s="603" t="s">
        <v>740</v>
      </c>
      <c r="D192" s="604" t="s">
        <v>733</v>
      </c>
      <c r="E192" s="605">
        <v>2</v>
      </c>
      <c r="F192" s="606">
        <v>57649.05</v>
      </c>
      <c r="G192" s="606">
        <v>201</v>
      </c>
      <c r="H192" s="607">
        <v>286.81</v>
      </c>
      <c r="I192" s="605">
        <v>1</v>
      </c>
      <c r="J192" s="606">
        <v>48400</v>
      </c>
      <c r="K192" s="606">
        <v>88</v>
      </c>
      <c r="L192" s="607">
        <v>550</v>
      </c>
      <c r="M192" s="605">
        <v>1</v>
      </c>
      <c r="N192" s="606">
        <v>9249.0499999999993</v>
      </c>
      <c r="O192" s="606">
        <v>113</v>
      </c>
      <c r="P192" s="607">
        <v>81.849999999999994</v>
      </c>
      <c r="Q192" s="605"/>
      <c r="R192" s="606"/>
      <c r="S192" s="606"/>
      <c r="T192" s="607"/>
      <c r="U192" s="605"/>
      <c r="V192" s="606"/>
      <c r="W192" s="606"/>
      <c r="X192" s="607"/>
    </row>
    <row r="193" spans="2:24" ht="15" thickBot="1" x14ac:dyDescent="0.25">
      <c r="B193" s="602" t="s">
        <v>60</v>
      </c>
      <c r="C193" s="603" t="s">
        <v>59</v>
      </c>
      <c r="D193" s="604" t="s">
        <v>711</v>
      </c>
      <c r="E193" s="605">
        <v>28</v>
      </c>
      <c r="F193" s="606">
        <v>1175706.1300000001</v>
      </c>
      <c r="G193" s="606">
        <v>1054.1199999999999</v>
      </c>
      <c r="H193" s="607">
        <v>1115.3399999999999</v>
      </c>
      <c r="I193" s="605">
        <v>4</v>
      </c>
      <c r="J193" s="606">
        <v>58126.16</v>
      </c>
      <c r="K193" s="606">
        <v>56.289999999999992</v>
      </c>
      <c r="L193" s="607">
        <v>1032.6199999999999</v>
      </c>
      <c r="M193" s="605">
        <v>10</v>
      </c>
      <c r="N193" s="606">
        <v>406783.48</v>
      </c>
      <c r="O193" s="606">
        <v>404.70999999999992</v>
      </c>
      <c r="P193" s="607">
        <v>1005.12</v>
      </c>
      <c r="Q193" s="605">
        <v>6</v>
      </c>
      <c r="R193" s="606">
        <v>294252.62</v>
      </c>
      <c r="S193" s="606">
        <v>257.67</v>
      </c>
      <c r="T193" s="607">
        <v>1141.97</v>
      </c>
      <c r="U193" s="605">
        <v>8</v>
      </c>
      <c r="V193" s="606">
        <v>416543.87</v>
      </c>
      <c r="W193" s="606">
        <v>335.45000000000005</v>
      </c>
      <c r="X193" s="607">
        <v>1241.75</v>
      </c>
    </row>
    <row r="194" spans="2:24" ht="15" thickBot="1" x14ac:dyDescent="0.25">
      <c r="B194" s="602" t="s">
        <v>357</v>
      </c>
      <c r="C194" s="603" t="s">
        <v>358</v>
      </c>
      <c r="D194" s="604" t="s">
        <v>711</v>
      </c>
      <c r="E194" s="605">
        <v>10</v>
      </c>
      <c r="F194" s="606">
        <v>230127.63</v>
      </c>
      <c r="G194" s="606">
        <v>232.29999999999998</v>
      </c>
      <c r="H194" s="607">
        <v>990.65</v>
      </c>
      <c r="I194" s="605">
        <v>3</v>
      </c>
      <c r="J194" s="606">
        <v>91652.12</v>
      </c>
      <c r="K194" s="606">
        <v>97.1</v>
      </c>
      <c r="L194" s="607">
        <v>943.89</v>
      </c>
      <c r="M194" s="605">
        <v>1</v>
      </c>
      <c r="N194" s="606">
        <v>13721.7</v>
      </c>
      <c r="O194" s="606">
        <v>15</v>
      </c>
      <c r="P194" s="607">
        <v>914.78</v>
      </c>
      <c r="Q194" s="605">
        <v>2</v>
      </c>
      <c r="R194" s="606">
        <v>20633.760000000002</v>
      </c>
      <c r="S194" s="606">
        <v>20.29</v>
      </c>
      <c r="T194" s="607">
        <v>1016.94</v>
      </c>
      <c r="U194" s="605">
        <v>4</v>
      </c>
      <c r="V194" s="606">
        <v>104120.05</v>
      </c>
      <c r="W194" s="606">
        <v>99.91</v>
      </c>
      <c r="X194" s="607">
        <v>1042.1400000000001</v>
      </c>
    </row>
    <row r="195" spans="2:24" ht="15" thickBot="1" x14ac:dyDescent="0.25">
      <c r="B195" s="602" t="s">
        <v>62</v>
      </c>
      <c r="C195" s="603" t="s">
        <v>61</v>
      </c>
      <c r="D195" s="604" t="s">
        <v>711</v>
      </c>
      <c r="E195" s="605">
        <v>11</v>
      </c>
      <c r="F195" s="606">
        <v>59027.240000000005</v>
      </c>
      <c r="G195" s="606">
        <v>152.81</v>
      </c>
      <c r="H195" s="607">
        <v>386.28</v>
      </c>
      <c r="I195" s="605">
        <v>1</v>
      </c>
      <c r="J195" s="606">
        <v>30170.240000000002</v>
      </c>
      <c r="K195" s="606">
        <v>80.239999999999995</v>
      </c>
      <c r="L195" s="607">
        <v>376</v>
      </c>
      <c r="M195" s="605">
        <v>1</v>
      </c>
      <c r="N195" s="606">
        <v>4668</v>
      </c>
      <c r="O195" s="606">
        <v>15</v>
      </c>
      <c r="P195" s="607">
        <v>311.2</v>
      </c>
      <c r="Q195" s="605">
        <v>3</v>
      </c>
      <c r="R195" s="606">
        <v>8539.8499999999985</v>
      </c>
      <c r="S195" s="606">
        <v>25.33</v>
      </c>
      <c r="T195" s="607">
        <v>337.14</v>
      </c>
      <c r="U195" s="605">
        <v>4</v>
      </c>
      <c r="V195" s="606">
        <v>6283.9699999999993</v>
      </c>
      <c r="W195" s="606">
        <v>8.41</v>
      </c>
      <c r="X195" s="607">
        <v>747.2</v>
      </c>
    </row>
    <row r="196" spans="2:24" ht="15" thickBot="1" x14ac:dyDescent="0.25">
      <c r="B196" s="602" t="s">
        <v>359</v>
      </c>
      <c r="C196" s="603" t="s">
        <v>626</v>
      </c>
      <c r="D196" s="604" t="s">
        <v>711</v>
      </c>
      <c r="E196" s="605">
        <v>4</v>
      </c>
      <c r="F196" s="606">
        <v>3562.73</v>
      </c>
      <c r="G196" s="606">
        <v>3.91</v>
      </c>
      <c r="H196" s="607">
        <v>911.18</v>
      </c>
      <c r="I196" s="605"/>
      <c r="J196" s="606"/>
      <c r="K196" s="606"/>
      <c r="L196" s="607"/>
      <c r="M196" s="605">
        <v>1</v>
      </c>
      <c r="N196" s="606">
        <v>390.67</v>
      </c>
      <c r="O196" s="606">
        <v>0.5</v>
      </c>
      <c r="P196" s="607">
        <v>781.34</v>
      </c>
      <c r="Q196" s="605">
        <v>2</v>
      </c>
      <c r="R196" s="606">
        <v>1042.27</v>
      </c>
      <c r="S196" s="606">
        <v>1.17</v>
      </c>
      <c r="T196" s="607">
        <v>890.83</v>
      </c>
      <c r="U196" s="605">
        <v>1</v>
      </c>
      <c r="V196" s="606">
        <v>2129.79</v>
      </c>
      <c r="W196" s="606">
        <v>2.2400000000000002</v>
      </c>
      <c r="X196" s="607">
        <v>950.8</v>
      </c>
    </row>
    <row r="197" spans="2:24" ht="15" thickBot="1" x14ac:dyDescent="0.25">
      <c r="B197" s="602" t="s">
        <v>975</v>
      </c>
      <c r="C197" s="603" t="s">
        <v>976</v>
      </c>
      <c r="D197" s="604" t="s">
        <v>711</v>
      </c>
      <c r="E197" s="605">
        <v>14</v>
      </c>
      <c r="F197" s="606">
        <v>169893.60999999996</v>
      </c>
      <c r="G197" s="606">
        <v>343.88</v>
      </c>
      <c r="H197" s="607">
        <v>494.05</v>
      </c>
      <c r="I197" s="605">
        <v>4</v>
      </c>
      <c r="J197" s="606">
        <v>24904.120000000003</v>
      </c>
      <c r="K197" s="606">
        <v>43.03</v>
      </c>
      <c r="L197" s="607">
        <v>578.76</v>
      </c>
      <c r="M197" s="605">
        <v>1</v>
      </c>
      <c r="N197" s="606">
        <v>72796.92</v>
      </c>
      <c r="O197" s="606">
        <v>158</v>
      </c>
      <c r="P197" s="607">
        <v>460.74</v>
      </c>
      <c r="Q197" s="605">
        <v>2</v>
      </c>
      <c r="R197" s="606">
        <v>30693.53</v>
      </c>
      <c r="S197" s="606">
        <v>64.210000000000008</v>
      </c>
      <c r="T197" s="607">
        <v>478.02</v>
      </c>
      <c r="U197" s="605">
        <v>3</v>
      </c>
      <c r="V197" s="606">
        <v>26080.92</v>
      </c>
      <c r="W197" s="606">
        <v>47.91</v>
      </c>
      <c r="X197" s="607">
        <v>544.37</v>
      </c>
    </row>
    <row r="198" spans="2:24" ht="15" thickBot="1" x14ac:dyDescent="0.25">
      <c r="B198" s="602" t="s">
        <v>64</v>
      </c>
      <c r="C198" s="603" t="s">
        <v>63</v>
      </c>
      <c r="D198" s="604" t="s">
        <v>741</v>
      </c>
      <c r="E198" s="605">
        <v>28</v>
      </c>
      <c r="F198" s="606">
        <v>80274.179999999993</v>
      </c>
      <c r="G198" s="606">
        <v>230</v>
      </c>
      <c r="H198" s="607">
        <v>349.02</v>
      </c>
      <c r="I198" s="605">
        <v>5</v>
      </c>
      <c r="J198" s="606">
        <v>9970.01</v>
      </c>
      <c r="K198" s="606">
        <v>28</v>
      </c>
      <c r="L198" s="607">
        <v>356.07</v>
      </c>
      <c r="M198" s="605">
        <v>9</v>
      </c>
      <c r="N198" s="606">
        <v>25656.06</v>
      </c>
      <c r="O198" s="606">
        <v>80</v>
      </c>
      <c r="P198" s="607">
        <v>320.7</v>
      </c>
      <c r="Q198" s="605">
        <v>5</v>
      </c>
      <c r="R198" s="606">
        <v>23738.420000000002</v>
      </c>
      <c r="S198" s="606">
        <v>59</v>
      </c>
      <c r="T198" s="607">
        <v>402.35</v>
      </c>
      <c r="U198" s="605">
        <v>9</v>
      </c>
      <c r="V198" s="606">
        <v>20909.690000000002</v>
      </c>
      <c r="W198" s="606">
        <v>63</v>
      </c>
      <c r="X198" s="607">
        <v>331.9</v>
      </c>
    </row>
    <row r="199" spans="2:24" ht="15" thickBot="1" x14ac:dyDescent="0.25">
      <c r="B199" s="602" t="s">
        <v>360</v>
      </c>
      <c r="C199" s="603" t="s">
        <v>361</v>
      </c>
      <c r="D199" s="604" t="s">
        <v>742</v>
      </c>
      <c r="E199" s="605">
        <v>1</v>
      </c>
      <c r="F199" s="606">
        <v>10350</v>
      </c>
      <c r="G199" s="606">
        <v>18</v>
      </c>
      <c r="H199" s="607">
        <v>575</v>
      </c>
      <c r="I199" s="605">
        <v>1</v>
      </c>
      <c r="J199" s="606">
        <v>10350</v>
      </c>
      <c r="K199" s="606">
        <v>18</v>
      </c>
      <c r="L199" s="607">
        <v>575</v>
      </c>
      <c r="M199" s="605"/>
      <c r="N199" s="606"/>
      <c r="O199" s="606"/>
      <c r="P199" s="607"/>
      <c r="Q199" s="605"/>
      <c r="R199" s="606"/>
      <c r="S199" s="606"/>
      <c r="T199" s="607"/>
      <c r="U199" s="605"/>
      <c r="V199" s="606"/>
      <c r="W199" s="606"/>
      <c r="X199" s="607"/>
    </row>
    <row r="200" spans="2:24" ht="15" thickBot="1" x14ac:dyDescent="0.25">
      <c r="B200" s="602" t="s">
        <v>362</v>
      </c>
      <c r="C200" s="603" t="s">
        <v>363</v>
      </c>
      <c r="D200" s="604" t="s">
        <v>662</v>
      </c>
      <c r="E200" s="605">
        <v>2</v>
      </c>
      <c r="F200" s="606">
        <v>76973.899999999994</v>
      </c>
      <c r="G200" s="606">
        <v>15570</v>
      </c>
      <c r="H200" s="607">
        <v>4.9400000000000004</v>
      </c>
      <c r="I200" s="605"/>
      <c r="J200" s="606"/>
      <c r="K200" s="606"/>
      <c r="L200" s="607"/>
      <c r="M200" s="605">
        <v>0</v>
      </c>
      <c r="N200" s="606">
        <v>0</v>
      </c>
      <c r="O200" s="606">
        <v>0</v>
      </c>
      <c r="P200" s="607" t="s">
        <v>939</v>
      </c>
      <c r="Q200" s="605">
        <v>0</v>
      </c>
      <c r="R200" s="606">
        <v>0</v>
      </c>
      <c r="S200" s="606">
        <v>0</v>
      </c>
      <c r="T200" s="607" t="s">
        <v>939</v>
      </c>
      <c r="U200" s="605">
        <v>0</v>
      </c>
      <c r="V200" s="606">
        <v>0</v>
      </c>
      <c r="W200" s="606">
        <v>0</v>
      </c>
      <c r="X200" s="607" t="s">
        <v>939</v>
      </c>
    </row>
    <row r="201" spans="2:24" ht="15" thickBot="1" x14ac:dyDescent="0.25">
      <c r="B201" s="602" t="s">
        <v>58</v>
      </c>
      <c r="C201" s="603" t="s">
        <v>57</v>
      </c>
      <c r="D201" s="604" t="s">
        <v>711</v>
      </c>
      <c r="E201" s="605">
        <v>1</v>
      </c>
      <c r="F201" s="606">
        <v>8766.7999999999993</v>
      </c>
      <c r="G201" s="606">
        <v>1.5</v>
      </c>
      <c r="H201" s="607">
        <v>5844.53</v>
      </c>
      <c r="I201" s="605"/>
      <c r="J201" s="606"/>
      <c r="K201" s="606"/>
      <c r="L201" s="607"/>
      <c r="M201" s="605">
        <v>0</v>
      </c>
      <c r="N201" s="606">
        <v>0</v>
      </c>
      <c r="O201" s="606">
        <v>0</v>
      </c>
      <c r="P201" s="607" t="s">
        <v>939</v>
      </c>
      <c r="Q201" s="605">
        <v>0</v>
      </c>
      <c r="R201" s="606">
        <v>0</v>
      </c>
      <c r="S201" s="606">
        <v>0</v>
      </c>
      <c r="T201" s="607" t="s">
        <v>939</v>
      </c>
      <c r="U201" s="605">
        <v>1</v>
      </c>
      <c r="V201" s="606">
        <v>8766.7999999999993</v>
      </c>
      <c r="W201" s="606">
        <v>1.5</v>
      </c>
      <c r="X201" s="607">
        <v>5844.53</v>
      </c>
    </row>
    <row r="202" spans="2:24" ht="15" thickBot="1" x14ac:dyDescent="0.25">
      <c r="B202" s="602" t="s">
        <v>364</v>
      </c>
      <c r="C202" s="603" t="s">
        <v>365</v>
      </c>
      <c r="D202" s="604" t="s">
        <v>662</v>
      </c>
      <c r="E202" s="605">
        <v>13</v>
      </c>
      <c r="F202" s="606">
        <v>774497.76000000024</v>
      </c>
      <c r="G202" s="606">
        <v>11130</v>
      </c>
      <c r="H202" s="607">
        <v>69.59</v>
      </c>
      <c r="I202" s="605">
        <v>4</v>
      </c>
      <c r="J202" s="606">
        <v>62188.41</v>
      </c>
      <c r="K202" s="606">
        <v>600</v>
      </c>
      <c r="L202" s="607">
        <v>103.65</v>
      </c>
      <c r="M202" s="605">
        <v>4</v>
      </c>
      <c r="N202" s="606">
        <v>39483.300000000003</v>
      </c>
      <c r="O202" s="606">
        <v>225</v>
      </c>
      <c r="P202" s="607">
        <v>175.48</v>
      </c>
      <c r="Q202" s="605">
        <v>2</v>
      </c>
      <c r="R202" s="606">
        <v>73475</v>
      </c>
      <c r="S202" s="606">
        <v>1295</v>
      </c>
      <c r="T202" s="607">
        <v>56.74</v>
      </c>
      <c r="U202" s="605">
        <v>1</v>
      </c>
      <c r="V202" s="606">
        <v>35620.800000000003</v>
      </c>
      <c r="W202" s="606">
        <v>410</v>
      </c>
      <c r="X202" s="607">
        <v>86.88</v>
      </c>
    </row>
    <row r="203" spans="2:24" ht="15" thickBot="1" x14ac:dyDescent="0.25">
      <c r="B203" s="602" t="s">
        <v>74</v>
      </c>
      <c r="C203" s="603" t="s">
        <v>73</v>
      </c>
      <c r="D203" s="604" t="s">
        <v>662</v>
      </c>
      <c r="E203" s="605">
        <v>12</v>
      </c>
      <c r="F203" s="606">
        <v>449369</v>
      </c>
      <c r="G203" s="606">
        <v>3290</v>
      </c>
      <c r="H203" s="607">
        <v>136.59</v>
      </c>
      <c r="I203" s="605">
        <v>4</v>
      </c>
      <c r="J203" s="606">
        <v>60532.55</v>
      </c>
      <c r="K203" s="606">
        <v>270</v>
      </c>
      <c r="L203" s="607">
        <v>224.19</v>
      </c>
      <c r="M203" s="605">
        <v>2</v>
      </c>
      <c r="N203" s="606">
        <v>76108.75</v>
      </c>
      <c r="O203" s="606">
        <v>625</v>
      </c>
      <c r="P203" s="607">
        <v>121.77</v>
      </c>
      <c r="Q203" s="605">
        <v>2</v>
      </c>
      <c r="R203" s="606">
        <v>97569.25</v>
      </c>
      <c r="S203" s="606">
        <v>688</v>
      </c>
      <c r="T203" s="607">
        <v>141.82</v>
      </c>
      <c r="U203" s="605">
        <v>2</v>
      </c>
      <c r="V203" s="606">
        <v>22877.8</v>
      </c>
      <c r="W203" s="606">
        <v>152</v>
      </c>
      <c r="X203" s="607">
        <v>150.51</v>
      </c>
    </row>
    <row r="204" spans="2:24" ht="15" thickBot="1" x14ac:dyDescent="0.25">
      <c r="B204" s="602" t="s">
        <v>366</v>
      </c>
      <c r="C204" s="603" t="s">
        <v>367</v>
      </c>
      <c r="D204" s="604" t="s">
        <v>743</v>
      </c>
      <c r="E204" s="605">
        <v>8</v>
      </c>
      <c r="F204" s="606">
        <v>38859.99</v>
      </c>
      <c r="G204" s="606">
        <v>12</v>
      </c>
      <c r="H204" s="607">
        <v>3238.33</v>
      </c>
      <c r="I204" s="605">
        <v>2</v>
      </c>
      <c r="J204" s="606">
        <v>10126.67</v>
      </c>
      <c r="K204" s="606">
        <v>3</v>
      </c>
      <c r="L204" s="607">
        <v>3375.56</v>
      </c>
      <c r="M204" s="605">
        <v>5</v>
      </c>
      <c r="N204" s="606">
        <v>25183.32</v>
      </c>
      <c r="O204" s="606">
        <v>8</v>
      </c>
      <c r="P204" s="607">
        <v>3147.92</v>
      </c>
      <c r="Q204" s="605">
        <v>1</v>
      </c>
      <c r="R204" s="606">
        <v>3550</v>
      </c>
      <c r="S204" s="606">
        <v>1</v>
      </c>
      <c r="T204" s="607">
        <v>3550</v>
      </c>
      <c r="U204" s="605">
        <v>0</v>
      </c>
      <c r="V204" s="606">
        <v>0</v>
      </c>
      <c r="W204" s="606">
        <v>0</v>
      </c>
      <c r="X204" s="607" t="s">
        <v>939</v>
      </c>
    </row>
    <row r="205" spans="2:24" ht="15" thickBot="1" x14ac:dyDescent="0.25">
      <c r="B205" s="602" t="s">
        <v>65</v>
      </c>
      <c r="C205" s="603" t="s">
        <v>744</v>
      </c>
      <c r="D205" s="604" t="s">
        <v>711</v>
      </c>
      <c r="E205" s="605">
        <v>18</v>
      </c>
      <c r="F205" s="606">
        <v>580356.50000000012</v>
      </c>
      <c r="G205" s="606">
        <v>486.16999999999996</v>
      </c>
      <c r="H205" s="607">
        <v>1193.73</v>
      </c>
      <c r="I205" s="605">
        <v>2</v>
      </c>
      <c r="J205" s="606">
        <v>27402.9</v>
      </c>
      <c r="K205" s="606">
        <v>12.280000000000001</v>
      </c>
      <c r="L205" s="607">
        <v>2231.5100000000002</v>
      </c>
      <c r="M205" s="605">
        <v>7</v>
      </c>
      <c r="N205" s="606">
        <v>208241.52</v>
      </c>
      <c r="O205" s="606">
        <v>211.67</v>
      </c>
      <c r="P205" s="607">
        <v>983.8</v>
      </c>
      <c r="Q205" s="605">
        <v>3</v>
      </c>
      <c r="R205" s="606">
        <v>76321.3</v>
      </c>
      <c r="S205" s="606">
        <v>56.5</v>
      </c>
      <c r="T205" s="607">
        <v>1350.82</v>
      </c>
      <c r="U205" s="605">
        <v>6</v>
      </c>
      <c r="V205" s="606">
        <v>268390.78000000003</v>
      </c>
      <c r="W205" s="606">
        <v>205.72</v>
      </c>
      <c r="X205" s="607">
        <v>1304.6400000000001</v>
      </c>
    </row>
    <row r="206" spans="2:24" ht="15" thickBot="1" x14ac:dyDescent="0.25">
      <c r="B206" s="602" t="s">
        <v>745</v>
      </c>
      <c r="C206" s="603" t="s">
        <v>746</v>
      </c>
      <c r="D206" s="604" t="s">
        <v>711</v>
      </c>
      <c r="E206" s="605">
        <v>25</v>
      </c>
      <c r="F206" s="606">
        <v>610269.53</v>
      </c>
      <c r="G206" s="606">
        <v>376.59</v>
      </c>
      <c r="H206" s="607">
        <v>1620.51</v>
      </c>
      <c r="I206" s="605">
        <v>4</v>
      </c>
      <c r="J206" s="606">
        <v>76720.200000000012</v>
      </c>
      <c r="K206" s="606">
        <v>39.450000000000003</v>
      </c>
      <c r="L206" s="607">
        <v>1944.75</v>
      </c>
      <c r="M206" s="605">
        <v>9</v>
      </c>
      <c r="N206" s="606">
        <v>183672.30000000002</v>
      </c>
      <c r="O206" s="606">
        <v>141.81</v>
      </c>
      <c r="P206" s="607">
        <v>1295.2</v>
      </c>
      <c r="Q206" s="605">
        <v>5</v>
      </c>
      <c r="R206" s="606">
        <v>148374.99000000002</v>
      </c>
      <c r="S206" s="606">
        <v>89.18</v>
      </c>
      <c r="T206" s="607">
        <v>1663.77</v>
      </c>
      <c r="U206" s="605">
        <v>7</v>
      </c>
      <c r="V206" s="606">
        <v>201502.04</v>
      </c>
      <c r="W206" s="606">
        <v>106.15</v>
      </c>
      <c r="X206" s="607">
        <v>1898.28</v>
      </c>
    </row>
    <row r="207" spans="2:24" ht="15" thickBot="1" x14ac:dyDescent="0.25">
      <c r="B207" s="602" t="s">
        <v>34</v>
      </c>
      <c r="C207" s="603" t="s">
        <v>747</v>
      </c>
      <c r="D207" s="604" t="s">
        <v>731</v>
      </c>
      <c r="E207" s="605">
        <v>6</v>
      </c>
      <c r="F207" s="606">
        <v>35440.240000000005</v>
      </c>
      <c r="G207" s="606">
        <v>30</v>
      </c>
      <c r="H207" s="607">
        <v>1181.3399999999999</v>
      </c>
      <c r="I207" s="605">
        <v>1</v>
      </c>
      <c r="J207" s="606">
        <v>3996.32</v>
      </c>
      <c r="K207" s="606">
        <v>4</v>
      </c>
      <c r="L207" s="607">
        <v>999.08</v>
      </c>
      <c r="M207" s="605"/>
      <c r="N207" s="606"/>
      <c r="O207" s="606"/>
      <c r="P207" s="607"/>
      <c r="Q207" s="605">
        <v>2</v>
      </c>
      <c r="R207" s="606">
        <v>15038.12</v>
      </c>
      <c r="S207" s="606">
        <v>14</v>
      </c>
      <c r="T207" s="607">
        <v>1074.1500000000001</v>
      </c>
      <c r="U207" s="605">
        <v>2</v>
      </c>
      <c r="V207" s="606">
        <v>3606.68</v>
      </c>
      <c r="W207" s="606">
        <v>4</v>
      </c>
      <c r="X207" s="607">
        <v>901.67</v>
      </c>
    </row>
    <row r="208" spans="2:24" ht="15" thickBot="1" x14ac:dyDescent="0.25">
      <c r="B208" s="602" t="s">
        <v>368</v>
      </c>
      <c r="C208" s="603" t="s">
        <v>748</v>
      </c>
      <c r="D208" s="604" t="s">
        <v>731</v>
      </c>
      <c r="E208" s="605">
        <v>1</v>
      </c>
      <c r="F208" s="606">
        <v>9833.34</v>
      </c>
      <c r="G208" s="606">
        <v>6</v>
      </c>
      <c r="H208" s="607">
        <v>1638.89</v>
      </c>
      <c r="I208" s="605"/>
      <c r="J208" s="606"/>
      <c r="K208" s="606"/>
      <c r="L208" s="607"/>
      <c r="M208" s="605">
        <v>0</v>
      </c>
      <c r="N208" s="606">
        <v>0</v>
      </c>
      <c r="O208" s="606">
        <v>0</v>
      </c>
      <c r="P208" s="607" t="s">
        <v>939</v>
      </c>
      <c r="Q208" s="605">
        <v>0</v>
      </c>
      <c r="R208" s="606">
        <v>0</v>
      </c>
      <c r="S208" s="606">
        <v>0</v>
      </c>
      <c r="T208" s="607" t="s">
        <v>939</v>
      </c>
      <c r="U208" s="605">
        <v>0</v>
      </c>
      <c r="V208" s="606">
        <v>0</v>
      </c>
      <c r="W208" s="606">
        <v>0</v>
      </c>
      <c r="X208" s="607" t="s">
        <v>939</v>
      </c>
    </row>
    <row r="209" spans="2:24" ht="15" thickBot="1" x14ac:dyDescent="0.25">
      <c r="B209" s="602" t="s">
        <v>369</v>
      </c>
      <c r="C209" s="603" t="s">
        <v>749</v>
      </c>
      <c r="D209" s="604" t="s">
        <v>731</v>
      </c>
      <c r="E209" s="605">
        <v>3</v>
      </c>
      <c r="F209" s="606">
        <v>44033.4</v>
      </c>
      <c r="G209" s="606">
        <v>38</v>
      </c>
      <c r="H209" s="607">
        <v>1158.77</v>
      </c>
      <c r="I209" s="605"/>
      <c r="J209" s="606"/>
      <c r="K209" s="606"/>
      <c r="L209" s="607"/>
      <c r="M209" s="605">
        <v>2</v>
      </c>
      <c r="N209" s="606">
        <v>32666.7</v>
      </c>
      <c r="O209" s="606">
        <v>28</v>
      </c>
      <c r="P209" s="607">
        <v>1166.67</v>
      </c>
      <c r="Q209" s="605">
        <v>1</v>
      </c>
      <c r="R209" s="606">
        <v>11366.7</v>
      </c>
      <c r="S209" s="606">
        <v>10</v>
      </c>
      <c r="T209" s="607">
        <v>1136.67</v>
      </c>
      <c r="U209" s="605">
        <v>0</v>
      </c>
      <c r="V209" s="606">
        <v>0</v>
      </c>
      <c r="W209" s="606">
        <v>0</v>
      </c>
      <c r="X209" s="607" t="s">
        <v>939</v>
      </c>
    </row>
    <row r="210" spans="2:24" ht="15" thickBot="1" x14ac:dyDescent="0.25">
      <c r="B210" s="602" t="s">
        <v>852</v>
      </c>
      <c r="C210" s="603" t="s">
        <v>853</v>
      </c>
      <c r="D210" s="604" t="s">
        <v>731</v>
      </c>
      <c r="E210" s="605">
        <v>2</v>
      </c>
      <c r="F210" s="606">
        <v>10301.9</v>
      </c>
      <c r="G210" s="606">
        <v>44</v>
      </c>
      <c r="H210" s="607">
        <v>234.13</v>
      </c>
      <c r="I210" s="605"/>
      <c r="J210" s="606"/>
      <c r="K210" s="606"/>
      <c r="L210" s="607"/>
      <c r="M210" s="605">
        <v>0</v>
      </c>
      <c r="N210" s="606">
        <v>0</v>
      </c>
      <c r="O210" s="606">
        <v>0</v>
      </c>
      <c r="P210" s="607" t="s">
        <v>939</v>
      </c>
      <c r="Q210" s="605">
        <v>0</v>
      </c>
      <c r="R210" s="606">
        <v>0</v>
      </c>
      <c r="S210" s="606">
        <v>0</v>
      </c>
      <c r="T210" s="607" t="s">
        <v>939</v>
      </c>
      <c r="U210" s="605">
        <v>1</v>
      </c>
      <c r="V210" s="606">
        <v>9030</v>
      </c>
      <c r="W210" s="606">
        <v>42</v>
      </c>
      <c r="X210" s="607">
        <v>215</v>
      </c>
    </row>
    <row r="211" spans="2:24" ht="15" thickBot="1" x14ac:dyDescent="0.25">
      <c r="B211" s="602" t="s">
        <v>370</v>
      </c>
      <c r="C211" s="603" t="s">
        <v>371</v>
      </c>
      <c r="D211" s="604" t="s">
        <v>750</v>
      </c>
      <c r="E211" s="605">
        <v>6</v>
      </c>
      <c r="F211" s="606">
        <v>7838.48</v>
      </c>
      <c r="G211" s="606">
        <v>23</v>
      </c>
      <c r="H211" s="607">
        <v>340.8</v>
      </c>
      <c r="I211" s="605"/>
      <c r="J211" s="606"/>
      <c r="K211" s="606"/>
      <c r="L211" s="607"/>
      <c r="M211" s="605">
        <v>1</v>
      </c>
      <c r="N211" s="606">
        <v>1692.69</v>
      </c>
      <c r="O211" s="606">
        <v>3</v>
      </c>
      <c r="P211" s="607">
        <v>564.23</v>
      </c>
      <c r="Q211" s="605">
        <v>3</v>
      </c>
      <c r="R211" s="606">
        <v>3513.63</v>
      </c>
      <c r="S211" s="606">
        <v>14</v>
      </c>
      <c r="T211" s="607">
        <v>250.97</v>
      </c>
      <c r="U211" s="605">
        <v>2</v>
      </c>
      <c r="V211" s="606">
        <v>2632.16</v>
      </c>
      <c r="W211" s="606">
        <v>6</v>
      </c>
      <c r="X211" s="607">
        <v>438.69</v>
      </c>
    </row>
    <row r="212" spans="2:24" ht="15" thickBot="1" x14ac:dyDescent="0.25">
      <c r="B212" s="602" t="s">
        <v>52</v>
      </c>
      <c r="C212" s="603" t="s">
        <v>752</v>
      </c>
      <c r="D212" s="604" t="s">
        <v>731</v>
      </c>
      <c r="E212" s="605">
        <v>24</v>
      </c>
      <c r="F212" s="606">
        <v>220073.98000000004</v>
      </c>
      <c r="G212" s="606">
        <v>1070</v>
      </c>
      <c r="H212" s="607">
        <v>205.68</v>
      </c>
      <c r="I212" s="605">
        <v>4</v>
      </c>
      <c r="J212" s="606">
        <v>8911.42</v>
      </c>
      <c r="K212" s="606">
        <v>37</v>
      </c>
      <c r="L212" s="607">
        <v>240.85</v>
      </c>
      <c r="M212" s="605">
        <v>8</v>
      </c>
      <c r="N212" s="606">
        <v>44534.920000000006</v>
      </c>
      <c r="O212" s="606">
        <v>164</v>
      </c>
      <c r="P212" s="607">
        <v>271.55</v>
      </c>
      <c r="Q212" s="605">
        <v>5</v>
      </c>
      <c r="R212" s="606">
        <v>59077.02</v>
      </c>
      <c r="S212" s="606">
        <v>319</v>
      </c>
      <c r="T212" s="607">
        <v>185.19</v>
      </c>
      <c r="U212" s="605">
        <v>7</v>
      </c>
      <c r="V212" s="606">
        <v>107550.62</v>
      </c>
      <c r="W212" s="606">
        <v>550</v>
      </c>
      <c r="X212" s="607">
        <v>195.55</v>
      </c>
    </row>
    <row r="213" spans="2:24" ht="15" thickBot="1" x14ac:dyDescent="0.25">
      <c r="B213" s="602" t="s">
        <v>69</v>
      </c>
      <c r="C213" s="603" t="s">
        <v>68</v>
      </c>
      <c r="D213" s="604" t="s">
        <v>662</v>
      </c>
      <c r="E213" s="605">
        <v>24</v>
      </c>
      <c r="F213" s="606">
        <v>3398492.36</v>
      </c>
      <c r="G213" s="606">
        <v>25463.7</v>
      </c>
      <c r="H213" s="607">
        <v>133.46</v>
      </c>
      <c r="I213" s="605">
        <v>4</v>
      </c>
      <c r="J213" s="606">
        <v>564590.54</v>
      </c>
      <c r="K213" s="606">
        <v>4034.7</v>
      </c>
      <c r="L213" s="607">
        <v>139.93</v>
      </c>
      <c r="M213" s="605">
        <v>5</v>
      </c>
      <c r="N213" s="606">
        <v>641243.38000000012</v>
      </c>
      <c r="O213" s="606">
        <v>3978</v>
      </c>
      <c r="P213" s="607">
        <v>161.19999999999999</v>
      </c>
      <c r="Q213" s="605">
        <v>6</v>
      </c>
      <c r="R213" s="606">
        <v>360019.95</v>
      </c>
      <c r="S213" s="606">
        <v>2165</v>
      </c>
      <c r="T213" s="607">
        <v>166.29</v>
      </c>
      <c r="U213" s="605">
        <v>9</v>
      </c>
      <c r="V213" s="606">
        <v>1832638.49</v>
      </c>
      <c r="W213" s="606">
        <v>15286</v>
      </c>
      <c r="X213" s="607">
        <v>119.89</v>
      </c>
    </row>
    <row r="214" spans="2:24" ht="15" thickBot="1" x14ac:dyDescent="0.25">
      <c r="B214" s="602" t="s">
        <v>753</v>
      </c>
      <c r="C214" s="603" t="s">
        <v>754</v>
      </c>
      <c r="D214" s="604" t="s">
        <v>662</v>
      </c>
      <c r="E214" s="605">
        <v>1</v>
      </c>
      <c r="F214" s="606">
        <v>15250</v>
      </c>
      <c r="G214" s="606">
        <v>50</v>
      </c>
      <c r="H214" s="607">
        <v>305</v>
      </c>
      <c r="I214" s="605">
        <v>1</v>
      </c>
      <c r="J214" s="606">
        <v>15250</v>
      </c>
      <c r="K214" s="606">
        <v>50</v>
      </c>
      <c r="L214" s="607">
        <v>305</v>
      </c>
      <c r="M214" s="605"/>
      <c r="N214" s="606"/>
      <c r="O214" s="606"/>
      <c r="P214" s="607"/>
      <c r="Q214" s="605"/>
      <c r="R214" s="606"/>
      <c r="S214" s="606"/>
      <c r="T214" s="607"/>
      <c r="U214" s="605"/>
      <c r="V214" s="606"/>
      <c r="W214" s="606"/>
      <c r="X214" s="607"/>
    </row>
    <row r="215" spans="2:24" ht="15" thickBot="1" x14ac:dyDescent="0.25">
      <c r="B215" s="602" t="s">
        <v>755</v>
      </c>
      <c r="C215" s="603" t="s">
        <v>756</v>
      </c>
      <c r="D215" s="604" t="s">
        <v>605</v>
      </c>
      <c r="E215" s="605">
        <v>23</v>
      </c>
      <c r="F215" s="606">
        <v>830299.33999999985</v>
      </c>
      <c r="G215" s="606">
        <v>161</v>
      </c>
      <c r="H215" s="607">
        <v>5157.1400000000003</v>
      </c>
      <c r="I215" s="605">
        <v>3</v>
      </c>
      <c r="J215" s="606">
        <v>166866.68</v>
      </c>
      <c r="K215" s="606">
        <v>33</v>
      </c>
      <c r="L215" s="607">
        <v>5056.57</v>
      </c>
      <c r="M215" s="605">
        <v>5</v>
      </c>
      <c r="N215" s="606">
        <v>86614.25</v>
      </c>
      <c r="O215" s="606">
        <v>18</v>
      </c>
      <c r="P215" s="607">
        <v>4811.8999999999996</v>
      </c>
      <c r="Q215" s="605">
        <v>5</v>
      </c>
      <c r="R215" s="606">
        <v>105539.67</v>
      </c>
      <c r="S215" s="606">
        <v>19</v>
      </c>
      <c r="T215" s="607">
        <v>5554.72</v>
      </c>
      <c r="U215" s="605">
        <v>10</v>
      </c>
      <c r="V215" s="606">
        <v>471278.74</v>
      </c>
      <c r="W215" s="606">
        <v>91</v>
      </c>
      <c r="X215" s="607">
        <v>5178.8900000000003</v>
      </c>
    </row>
    <row r="216" spans="2:24" ht="15" thickBot="1" x14ac:dyDescent="0.25">
      <c r="B216" s="602" t="s">
        <v>377</v>
      </c>
      <c r="C216" s="603" t="s">
        <v>378</v>
      </c>
      <c r="D216" s="604" t="s">
        <v>662</v>
      </c>
      <c r="E216" s="605">
        <v>4</v>
      </c>
      <c r="F216" s="606">
        <v>96366.359999999986</v>
      </c>
      <c r="G216" s="606">
        <v>1115</v>
      </c>
      <c r="H216" s="607">
        <v>86.43</v>
      </c>
      <c r="I216" s="605"/>
      <c r="J216" s="606"/>
      <c r="K216" s="606"/>
      <c r="L216" s="607"/>
      <c r="M216" s="605">
        <v>0</v>
      </c>
      <c r="N216" s="606">
        <v>0</v>
      </c>
      <c r="O216" s="606">
        <v>0</v>
      </c>
      <c r="P216" s="607" t="s">
        <v>939</v>
      </c>
      <c r="Q216" s="605">
        <v>2</v>
      </c>
      <c r="R216" s="606">
        <v>17703.61</v>
      </c>
      <c r="S216" s="606">
        <v>338</v>
      </c>
      <c r="T216" s="607">
        <v>52.38</v>
      </c>
      <c r="U216" s="605">
        <v>0</v>
      </c>
      <c r="V216" s="606">
        <v>0</v>
      </c>
      <c r="W216" s="606">
        <v>0</v>
      </c>
      <c r="X216" s="607" t="s">
        <v>939</v>
      </c>
    </row>
    <row r="217" spans="2:24" ht="15" thickBot="1" x14ac:dyDescent="0.25">
      <c r="B217" s="602" t="s">
        <v>379</v>
      </c>
      <c r="C217" s="603" t="s">
        <v>380</v>
      </c>
      <c r="D217" s="604" t="s">
        <v>731</v>
      </c>
      <c r="E217" s="605">
        <v>2</v>
      </c>
      <c r="F217" s="606">
        <v>31233.9</v>
      </c>
      <c r="G217" s="606">
        <v>170</v>
      </c>
      <c r="H217" s="607">
        <v>183.73</v>
      </c>
      <c r="I217" s="605"/>
      <c r="J217" s="606"/>
      <c r="K217" s="606"/>
      <c r="L217" s="607"/>
      <c r="M217" s="605">
        <v>0</v>
      </c>
      <c r="N217" s="606">
        <v>0</v>
      </c>
      <c r="O217" s="606">
        <v>0</v>
      </c>
      <c r="P217" s="607" t="s">
        <v>939</v>
      </c>
      <c r="Q217" s="605">
        <v>1</v>
      </c>
      <c r="R217" s="606">
        <v>16207.1</v>
      </c>
      <c r="S217" s="606">
        <v>130</v>
      </c>
      <c r="T217" s="607">
        <v>124.67</v>
      </c>
      <c r="U217" s="605">
        <v>0</v>
      </c>
      <c r="V217" s="606">
        <v>0</v>
      </c>
      <c r="W217" s="606">
        <v>0</v>
      </c>
      <c r="X217" s="607" t="s">
        <v>939</v>
      </c>
    </row>
    <row r="218" spans="2:24" ht="15" thickBot="1" x14ac:dyDescent="0.25">
      <c r="B218" s="602" t="s">
        <v>67</v>
      </c>
      <c r="C218" s="603" t="s">
        <v>66</v>
      </c>
      <c r="D218" s="604" t="s">
        <v>662</v>
      </c>
      <c r="E218" s="605">
        <v>32</v>
      </c>
      <c r="F218" s="606">
        <v>843760.32</v>
      </c>
      <c r="G218" s="606">
        <v>34330</v>
      </c>
      <c r="H218" s="607">
        <v>24.58</v>
      </c>
      <c r="I218" s="605">
        <v>6</v>
      </c>
      <c r="J218" s="606">
        <v>110168.34</v>
      </c>
      <c r="K218" s="606">
        <v>5563</v>
      </c>
      <c r="L218" s="607">
        <v>19.8</v>
      </c>
      <c r="M218" s="605">
        <v>10</v>
      </c>
      <c r="N218" s="606">
        <v>166469.47000000003</v>
      </c>
      <c r="O218" s="606">
        <v>7615</v>
      </c>
      <c r="P218" s="607">
        <v>21.86</v>
      </c>
      <c r="Q218" s="605">
        <v>5</v>
      </c>
      <c r="R218" s="606">
        <v>40562.980000000003</v>
      </c>
      <c r="S218" s="606">
        <v>1784</v>
      </c>
      <c r="T218" s="607">
        <v>22.74</v>
      </c>
      <c r="U218" s="605">
        <v>9</v>
      </c>
      <c r="V218" s="606">
        <v>178489.45</v>
      </c>
      <c r="W218" s="606">
        <v>13940</v>
      </c>
      <c r="X218" s="607">
        <v>12.8</v>
      </c>
    </row>
    <row r="219" spans="2:24" ht="15" thickBot="1" x14ac:dyDescent="0.25">
      <c r="B219" s="602" t="s">
        <v>70</v>
      </c>
      <c r="C219" s="603" t="s">
        <v>759</v>
      </c>
      <c r="D219" s="604" t="s">
        <v>731</v>
      </c>
      <c r="E219" s="605">
        <v>29</v>
      </c>
      <c r="F219" s="606">
        <v>304032.62000000005</v>
      </c>
      <c r="G219" s="606">
        <v>5307</v>
      </c>
      <c r="H219" s="607">
        <v>57.29</v>
      </c>
      <c r="I219" s="605">
        <v>7</v>
      </c>
      <c r="J219" s="606">
        <v>43434.18</v>
      </c>
      <c r="K219" s="606">
        <v>601</v>
      </c>
      <c r="L219" s="607">
        <v>72.27</v>
      </c>
      <c r="M219" s="605">
        <v>7</v>
      </c>
      <c r="N219" s="606">
        <v>85495.59</v>
      </c>
      <c r="O219" s="606">
        <v>1316</v>
      </c>
      <c r="P219" s="607">
        <v>64.97</v>
      </c>
      <c r="Q219" s="605">
        <v>4</v>
      </c>
      <c r="R219" s="606">
        <v>56153.919999999998</v>
      </c>
      <c r="S219" s="606">
        <v>1090</v>
      </c>
      <c r="T219" s="607">
        <v>51.52</v>
      </c>
      <c r="U219" s="605">
        <v>11</v>
      </c>
      <c r="V219" s="606">
        <v>118948.93</v>
      </c>
      <c r="W219" s="606">
        <v>2300</v>
      </c>
      <c r="X219" s="607">
        <v>51.72</v>
      </c>
    </row>
    <row r="220" spans="2:24" ht="15" thickBot="1" x14ac:dyDescent="0.25">
      <c r="B220" s="602" t="s">
        <v>72</v>
      </c>
      <c r="C220" s="603" t="s">
        <v>71</v>
      </c>
      <c r="D220" s="604" t="s">
        <v>662</v>
      </c>
      <c r="E220" s="605">
        <v>10</v>
      </c>
      <c r="F220" s="606">
        <v>392627.93000000005</v>
      </c>
      <c r="G220" s="606">
        <v>11856</v>
      </c>
      <c r="H220" s="607">
        <v>33.119999999999997</v>
      </c>
      <c r="I220" s="605"/>
      <c r="J220" s="606"/>
      <c r="K220" s="606"/>
      <c r="L220" s="607"/>
      <c r="M220" s="605">
        <v>3</v>
      </c>
      <c r="N220" s="606">
        <v>84988.85</v>
      </c>
      <c r="O220" s="606">
        <v>2680</v>
      </c>
      <c r="P220" s="607">
        <v>31.71</v>
      </c>
      <c r="Q220" s="605">
        <v>4</v>
      </c>
      <c r="R220" s="606">
        <v>74787.63</v>
      </c>
      <c r="S220" s="606">
        <v>3231</v>
      </c>
      <c r="T220" s="607">
        <v>23.15</v>
      </c>
      <c r="U220" s="605">
        <v>1</v>
      </c>
      <c r="V220" s="606">
        <v>2723.65</v>
      </c>
      <c r="W220" s="606">
        <v>95</v>
      </c>
      <c r="X220" s="607">
        <v>28.67</v>
      </c>
    </row>
    <row r="221" spans="2:24" ht="15" thickBot="1" x14ac:dyDescent="0.25">
      <c r="B221" s="602" t="s">
        <v>76</v>
      </c>
      <c r="C221" s="603" t="s">
        <v>75</v>
      </c>
      <c r="D221" s="604" t="s">
        <v>662</v>
      </c>
      <c r="E221" s="605">
        <v>13</v>
      </c>
      <c r="F221" s="606">
        <v>656729.99999999988</v>
      </c>
      <c r="G221" s="606">
        <v>25513</v>
      </c>
      <c r="H221" s="607">
        <v>25.74</v>
      </c>
      <c r="I221" s="605">
        <v>2</v>
      </c>
      <c r="J221" s="606">
        <v>12170.980000000001</v>
      </c>
      <c r="K221" s="606">
        <v>337</v>
      </c>
      <c r="L221" s="607">
        <v>36.119999999999997</v>
      </c>
      <c r="M221" s="605">
        <v>3</v>
      </c>
      <c r="N221" s="606">
        <v>87713.45</v>
      </c>
      <c r="O221" s="606">
        <v>3285</v>
      </c>
      <c r="P221" s="607">
        <v>26.7</v>
      </c>
      <c r="Q221" s="605">
        <v>4</v>
      </c>
      <c r="R221" s="606">
        <v>124268.41999999998</v>
      </c>
      <c r="S221" s="606">
        <v>5481</v>
      </c>
      <c r="T221" s="607">
        <v>22.67</v>
      </c>
      <c r="U221" s="605">
        <v>2</v>
      </c>
      <c r="V221" s="606">
        <v>25237.100000000002</v>
      </c>
      <c r="W221" s="606">
        <v>700</v>
      </c>
      <c r="X221" s="607">
        <v>36.049999999999997</v>
      </c>
    </row>
    <row r="222" spans="2:24" ht="15" thickBot="1" x14ac:dyDescent="0.25">
      <c r="B222" s="602" t="s">
        <v>381</v>
      </c>
      <c r="C222" s="603" t="s">
        <v>382</v>
      </c>
      <c r="D222" s="604" t="s">
        <v>605</v>
      </c>
      <c r="E222" s="605">
        <v>3</v>
      </c>
      <c r="F222" s="606">
        <v>40363.660000000003</v>
      </c>
      <c r="G222" s="606">
        <v>17</v>
      </c>
      <c r="H222" s="607">
        <v>2374.33</v>
      </c>
      <c r="I222" s="605"/>
      <c r="J222" s="606"/>
      <c r="K222" s="606"/>
      <c r="L222" s="607"/>
      <c r="M222" s="605">
        <v>2</v>
      </c>
      <c r="N222" s="606">
        <v>10543.66</v>
      </c>
      <c r="O222" s="606">
        <v>2</v>
      </c>
      <c r="P222" s="607">
        <v>5271.83</v>
      </c>
      <c r="Q222" s="605">
        <v>1</v>
      </c>
      <c r="R222" s="606">
        <v>29820</v>
      </c>
      <c r="S222" s="606">
        <v>15</v>
      </c>
      <c r="T222" s="607">
        <v>1988</v>
      </c>
      <c r="U222" s="605">
        <v>0</v>
      </c>
      <c r="V222" s="606">
        <v>0</v>
      </c>
      <c r="W222" s="606">
        <v>0</v>
      </c>
      <c r="X222" s="607" t="s">
        <v>939</v>
      </c>
    </row>
    <row r="223" spans="2:24" ht="15" thickBot="1" x14ac:dyDescent="0.25">
      <c r="B223" s="602" t="s">
        <v>383</v>
      </c>
      <c r="C223" s="603" t="s">
        <v>624</v>
      </c>
      <c r="D223" s="604" t="s">
        <v>605</v>
      </c>
      <c r="E223" s="605">
        <v>3</v>
      </c>
      <c r="F223" s="606">
        <v>67105.350000000006</v>
      </c>
      <c r="G223" s="606">
        <v>23</v>
      </c>
      <c r="H223" s="607">
        <v>2917.62</v>
      </c>
      <c r="I223" s="605"/>
      <c r="J223" s="606"/>
      <c r="K223" s="606"/>
      <c r="L223" s="607"/>
      <c r="M223" s="605">
        <v>0</v>
      </c>
      <c r="N223" s="606">
        <v>0</v>
      </c>
      <c r="O223" s="606">
        <v>0</v>
      </c>
      <c r="P223" s="607" t="s">
        <v>939</v>
      </c>
      <c r="Q223" s="605">
        <v>3</v>
      </c>
      <c r="R223" s="606">
        <v>67105.350000000006</v>
      </c>
      <c r="S223" s="606">
        <v>23</v>
      </c>
      <c r="T223" s="607">
        <v>2917.62</v>
      </c>
      <c r="U223" s="605">
        <v>0</v>
      </c>
      <c r="V223" s="606">
        <v>0</v>
      </c>
      <c r="W223" s="606">
        <v>0</v>
      </c>
      <c r="X223" s="607" t="s">
        <v>939</v>
      </c>
    </row>
    <row r="224" spans="2:24" ht="15" thickBot="1" x14ac:dyDescent="0.25">
      <c r="B224" s="602" t="s">
        <v>384</v>
      </c>
      <c r="C224" s="603" t="s">
        <v>760</v>
      </c>
      <c r="D224" s="604" t="s">
        <v>605</v>
      </c>
      <c r="E224" s="605">
        <v>5</v>
      </c>
      <c r="F224" s="606">
        <v>192388.15000000002</v>
      </c>
      <c r="G224" s="606">
        <v>37</v>
      </c>
      <c r="H224" s="607">
        <v>5199.68</v>
      </c>
      <c r="I224" s="605">
        <v>1</v>
      </c>
      <c r="J224" s="606">
        <v>53558.67</v>
      </c>
      <c r="K224" s="606">
        <v>11</v>
      </c>
      <c r="L224" s="607">
        <v>4868.97</v>
      </c>
      <c r="M224" s="605">
        <v>1</v>
      </c>
      <c r="N224" s="606">
        <v>20173.580000000002</v>
      </c>
      <c r="O224" s="606">
        <v>2</v>
      </c>
      <c r="P224" s="607">
        <v>10086.790000000001</v>
      </c>
      <c r="Q224" s="605">
        <v>1</v>
      </c>
      <c r="R224" s="606">
        <v>34024.69</v>
      </c>
      <c r="S224" s="606">
        <v>7</v>
      </c>
      <c r="T224" s="607">
        <v>4860.67</v>
      </c>
      <c r="U224" s="605">
        <v>1</v>
      </c>
      <c r="V224" s="606">
        <v>45289.75</v>
      </c>
      <c r="W224" s="606">
        <v>11</v>
      </c>
      <c r="X224" s="607">
        <v>4117.25</v>
      </c>
    </row>
    <row r="225" spans="2:24" ht="15" thickBot="1" x14ac:dyDescent="0.25">
      <c r="B225" s="602" t="s">
        <v>761</v>
      </c>
      <c r="C225" s="603" t="s">
        <v>762</v>
      </c>
      <c r="D225" s="604" t="s">
        <v>605</v>
      </c>
      <c r="E225" s="605">
        <v>7</v>
      </c>
      <c r="F225" s="606">
        <v>387984.78</v>
      </c>
      <c r="G225" s="606">
        <v>94</v>
      </c>
      <c r="H225" s="607">
        <v>4127.5</v>
      </c>
      <c r="I225" s="605"/>
      <c r="J225" s="606"/>
      <c r="K225" s="606"/>
      <c r="L225" s="607"/>
      <c r="M225" s="605">
        <v>1</v>
      </c>
      <c r="N225" s="606">
        <v>5156.67</v>
      </c>
      <c r="O225" s="606">
        <v>1</v>
      </c>
      <c r="P225" s="607">
        <v>5156.67</v>
      </c>
      <c r="Q225" s="605">
        <v>3</v>
      </c>
      <c r="R225" s="606">
        <v>163634.29999999999</v>
      </c>
      <c r="S225" s="606">
        <v>33</v>
      </c>
      <c r="T225" s="607">
        <v>4958.62</v>
      </c>
      <c r="U225" s="605">
        <v>1</v>
      </c>
      <c r="V225" s="606">
        <v>16630.669999999998</v>
      </c>
      <c r="W225" s="606">
        <v>1</v>
      </c>
      <c r="X225" s="607">
        <v>16630.669999999998</v>
      </c>
    </row>
    <row r="226" spans="2:24" ht="15" thickBot="1" x14ac:dyDescent="0.25">
      <c r="B226" s="602" t="s">
        <v>385</v>
      </c>
      <c r="C226" s="603" t="s">
        <v>386</v>
      </c>
      <c r="D226" s="604" t="s">
        <v>605</v>
      </c>
      <c r="E226" s="605">
        <v>9</v>
      </c>
      <c r="F226" s="606">
        <v>1617647.9700000002</v>
      </c>
      <c r="G226" s="606">
        <v>173</v>
      </c>
      <c r="H226" s="607">
        <v>9350.57</v>
      </c>
      <c r="I226" s="605"/>
      <c r="J226" s="606"/>
      <c r="K226" s="606"/>
      <c r="L226" s="607"/>
      <c r="M226" s="605">
        <v>1</v>
      </c>
      <c r="N226" s="606">
        <v>11248</v>
      </c>
      <c r="O226" s="606">
        <v>2</v>
      </c>
      <c r="P226" s="607">
        <v>5624</v>
      </c>
      <c r="Q226" s="605">
        <v>4</v>
      </c>
      <c r="R226" s="606">
        <v>155764.34</v>
      </c>
      <c r="S226" s="606">
        <v>28</v>
      </c>
      <c r="T226" s="607">
        <v>5563.01</v>
      </c>
      <c r="U226" s="605">
        <v>2</v>
      </c>
      <c r="V226" s="606">
        <v>66725.22</v>
      </c>
      <c r="W226" s="606">
        <v>12</v>
      </c>
      <c r="X226" s="607">
        <v>5560.44</v>
      </c>
    </row>
    <row r="227" spans="2:24" ht="15" thickBot="1" x14ac:dyDescent="0.25">
      <c r="B227" s="602" t="s">
        <v>78</v>
      </c>
      <c r="C227" s="603" t="s">
        <v>77</v>
      </c>
      <c r="D227" s="604" t="s">
        <v>763</v>
      </c>
      <c r="E227" s="605">
        <v>4</v>
      </c>
      <c r="F227" s="606">
        <v>61498.21</v>
      </c>
      <c r="G227" s="606">
        <v>17</v>
      </c>
      <c r="H227" s="607">
        <v>3617.54</v>
      </c>
      <c r="I227" s="605"/>
      <c r="J227" s="606"/>
      <c r="K227" s="606"/>
      <c r="L227" s="607"/>
      <c r="M227" s="605">
        <v>2</v>
      </c>
      <c r="N227" s="606">
        <v>24578</v>
      </c>
      <c r="O227" s="606">
        <v>4</v>
      </c>
      <c r="P227" s="607">
        <v>6144.5</v>
      </c>
      <c r="Q227" s="605">
        <v>1</v>
      </c>
      <c r="R227" s="606">
        <v>32424</v>
      </c>
      <c r="S227" s="606">
        <v>12</v>
      </c>
      <c r="T227" s="607">
        <v>2702</v>
      </c>
      <c r="U227" s="605">
        <v>0</v>
      </c>
      <c r="V227" s="606">
        <v>0</v>
      </c>
      <c r="W227" s="606">
        <v>0</v>
      </c>
      <c r="X227" s="607" t="s">
        <v>939</v>
      </c>
    </row>
    <row r="228" spans="2:24" ht="15" thickBot="1" x14ac:dyDescent="0.25">
      <c r="B228" s="602" t="s">
        <v>387</v>
      </c>
      <c r="C228" s="603" t="s">
        <v>388</v>
      </c>
      <c r="D228" s="604" t="s">
        <v>605</v>
      </c>
      <c r="E228" s="605">
        <v>7</v>
      </c>
      <c r="F228" s="606">
        <v>188579.56</v>
      </c>
      <c r="G228" s="606">
        <v>11</v>
      </c>
      <c r="H228" s="607">
        <v>17143.599999999999</v>
      </c>
      <c r="I228" s="605">
        <v>1</v>
      </c>
      <c r="J228" s="606">
        <v>28141.87</v>
      </c>
      <c r="K228" s="606">
        <v>1</v>
      </c>
      <c r="L228" s="607">
        <v>28141.87</v>
      </c>
      <c r="M228" s="605">
        <v>1</v>
      </c>
      <c r="N228" s="606">
        <v>15508.66</v>
      </c>
      <c r="O228" s="606">
        <v>1</v>
      </c>
      <c r="P228" s="607">
        <v>15508.66</v>
      </c>
      <c r="Q228" s="605">
        <v>3</v>
      </c>
      <c r="R228" s="606">
        <v>66669.600000000006</v>
      </c>
      <c r="S228" s="606">
        <v>4</v>
      </c>
      <c r="T228" s="607">
        <v>16667.400000000001</v>
      </c>
      <c r="U228" s="605">
        <v>2</v>
      </c>
      <c r="V228" s="606">
        <v>78259.429999999993</v>
      </c>
      <c r="W228" s="606">
        <v>5</v>
      </c>
      <c r="X228" s="607">
        <v>15651.89</v>
      </c>
    </row>
    <row r="229" spans="2:24" ht="15" thickBot="1" x14ac:dyDescent="0.25">
      <c r="B229" s="602" t="s">
        <v>810</v>
      </c>
      <c r="C229" s="603" t="s">
        <v>811</v>
      </c>
      <c r="D229" s="604" t="s">
        <v>724</v>
      </c>
      <c r="E229" s="605">
        <v>1</v>
      </c>
      <c r="F229" s="606">
        <v>7466.68</v>
      </c>
      <c r="G229" s="606">
        <v>4</v>
      </c>
      <c r="H229" s="607">
        <v>1866.67</v>
      </c>
      <c r="I229" s="605"/>
      <c r="J229" s="606"/>
      <c r="K229" s="606"/>
      <c r="L229" s="607"/>
      <c r="M229" s="605">
        <v>0</v>
      </c>
      <c r="N229" s="606">
        <v>0</v>
      </c>
      <c r="O229" s="606">
        <v>0</v>
      </c>
      <c r="P229" s="607" t="s">
        <v>939</v>
      </c>
      <c r="Q229" s="605">
        <v>0</v>
      </c>
      <c r="R229" s="606">
        <v>0</v>
      </c>
      <c r="S229" s="606">
        <v>0</v>
      </c>
      <c r="T229" s="607" t="s">
        <v>939</v>
      </c>
      <c r="U229" s="605">
        <v>1</v>
      </c>
      <c r="V229" s="606">
        <v>7466.68</v>
      </c>
      <c r="W229" s="606">
        <v>4</v>
      </c>
      <c r="X229" s="607">
        <v>1866.67</v>
      </c>
    </row>
    <row r="230" spans="2:24" ht="15" thickBot="1" x14ac:dyDescent="0.25">
      <c r="B230" s="602" t="s">
        <v>389</v>
      </c>
      <c r="C230" s="603" t="s">
        <v>812</v>
      </c>
      <c r="D230" s="604" t="s">
        <v>657</v>
      </c>
      <c r="E230" s="605">
        <v>4</v>
      </c>
      <c r="F230" s="606">
        <v>288509.3</v>
      </c>
      <c r="G230" s="606">
        <v>4520</v>
      </c>
      <c r="H230" s="607">
        <v>63.83</v>
      </c>
      <c r="I230" s="605">
        <v>1</v>
      </c>
      <c r="J230" s="606">
        <v>21631.5</v>
      </c>
      <c r="K230" s="606">
        <v>550</v>
      </c>
      <c r="L230" s="607">
        <v>39.33</v>
      </c>
      <c r="M230" s="605"/>
      <c r="N230" s="606"/>
      <c r="O230" s="606"/>
      <c r="P230" s="607"/>
      <c r="Q230" s="605"/>
      <c r="R230" s="606"/>
      <c r="S230" s="606"/>
      <c r="T230" s="607"/>
      <c r="U230" s="605">
        <v>1</v>
      </c>
      <c r="V230" s="606">
        <v>2800</v>
      </c>
      <c r="W230" s="606">
        <v>40</v>
      </c>
      <c r="X230" s="607">
        <v>70</v>
      </c>
    </row>
    <row r="231" spans="2:24" ht="15" thickBot="1" x14ac:dyDescent="0.25">
      <c r="B231" s="602" t="s">
        <v>390</v>
      </c>
      <c r="C231" s="603" t="s">
        <v>813</v>
      </c>
      <c r="D231" s="604" t="s">
        <v>662</v>
      </c>
      <c r="E231" s="605">
        <v>8</v>
      </c>
      <c r="F231" s="606">
        <v>431827.59999999992</v>
      </c>
      <c r="G231" s="606">
        <v>13381</v>
      </c>
      <c r="H231" s="607">
        <v>32.270000000000003</v>
      </c>
      <c r="I231" s="605">
        <v>2</v>
      </c>
      <c r="J231" s="606">
        <v>28475.599999999999</v>
      </c>
      <c r="K231" s="606">
        <v>1380</v>
      </c>
      <c r="L231" s="607">
        <v>20.63</v>
      </c>
      <c r="M231" s="605">
        <v>2</v>
      </c>
      <c r="N231" s="606">
        <v>20069.96</v>
      </c>
      <c r="O231" s="606">
        <v>212</v>
      </c>
      <c r="P231" s="607">
        <v>94.67</v>
      </c>
      <c r="Q231" s="605">
        <v>1</v>
      </c>
      <c r="R231" s="606">
        <v>4380.8</v>
      </c>
      <c r="S231" s="606">
        <v>37</v>
      </c>
      <c r="T231" s="607">
        <v>118.4</v>
      </c>
      <c r="U231" s="605">
        <v>1</v>
      </c>
      <c r="V231" s="606">
        <v>40272</v>
      </c>
      <c r="W231" s="606">
        <v>1600</v>
      </c>
      <c r="X231" s="607">
        <v>25.17</v>
      </c>
    </row>
    <row r="232" spans="2:24" ht="15" thickBot="1" x14ac:dyDescent="0.25">
      <c r="B232" s="602" t="s">
        <v>391</v>
      </c>
      <c r="C232" s="603" t="s">
        <v>814</v>
      </c>
      <c r="D232" s="604" t="s">
        <v>658</v>
      </c>
      <c r="E232" s="605">
        <v>8</v>
      </c>
      <c r="F232" s="606">
        <v>188677.13999999998</v>
      </c>
      <c r="G232" s="606">
        <v>4773</v>
      </c>
      <c r="H232" s="607">
        <v>39.53</v>
      </c>
      <c r="I232" s="605">
        <v>2</v>
      </c>
      <c r="J232" s="606">
        <v>25188.799999999999</v>
      </c>
      <c r="K232" s="606">
        <v>955</v>
      </c>
      <c r="L232" s="607">
        <v>26.38</v>
      </c>
      <c r="M232" s="605">
        <v>2</v>
      </c>
      <c r="N232" s="606">
        <v>42158.100000000006</v>
      </c>
      <c r="O232" s="606">
        <v>442</v>
      </c>
      <c r="P232" s="607">
        <v>95.38</v>
      </c>
      <c r="Q232" s="605">
        <v>0</v>
      </c>
      <c r="R232" s="606">
        <v>0</v>
      </c>
      <c r="S232" s="606">
        <v>0</v>
      </c>
      <c r="T232" s="607" t="s">
        <v>939</v>
      </c>
      <c r="U232" s="605">
        <v>2</v>
      </c>
      <c r="V232" s="606">
        <v>63463.9</v>
      </c>
      <c r="W232" s="606">
        <v>2410</v>
      </c>
      <c r="X232" s="607">
        <v>26.33</v>
      </c>
    </row>
    <row r="233" spans="2:24" ht="15" thickBot="1" x14ac:dyDescent="0.25">
      <c r="B233" s="602" t="s">
        <v>395</v>
      </c>
      <c r="C233" s="603" t="s">
        <v>820</v>
      </c>
      <c r="D233" s="604" t="s">
        <v>662</v>
      </c>
      <c r="E233" s="605">
        <v>3</v>
      </c>
      <c r="F233" s="606">
        <v>347944.4</v>
      </c>
      <c r="G233" s="606">
        <v>1005</v>
      </c>
      <c r="H233" s="607">
        <v>346.21</v>
      </c>
      <c r="I233" s="605"/>
      <c r="J233" s="606"/>
      <c r="K233" s="606"/>
      <c r="L233" s="607"/>
      <c r="M233" s="605">
        <v>1</v>
      </c>
      <c r="N233" s="606">
        <v>11766.6</v>
      </c>
      <c r="O233" s="606">
        <v>20</v>
      </c>
      <c r="P233" s="607">
        <v>588.33000000000004</v>
      </c>
      <c r="Q233" s="605">
        <v>0</v>
      </c>
      <c r="R233" s="606">
        <v>0</v>
      </c>
      <c r="S233" s="606">
        <v>0</v>
      </c>
      <c r="T233" s="607" t="s">
        <v>939</v>
      </c>
      <c r="U233" s="605">
        <v>2</v>
      </c>
      <c r="V233" s="606">
        <v>336177.80000000005</v>
      </c>
      <c r="W233" s="606">
        <v>985</v>
      </c>
      <c r="X233" s="607">
        <v>341.3</v>
      </c>
    </row>
    <row r="234" spans="2:24" ht="15" thickBot="1" x14ac:dyDescent="0.25">
      <c r="B234" s="602" t="s">
        <v>398</v>
      </c>
      <c r="C234" s="603" t="s">
        <v>823</v>
      </c>
      <c r="D234" s="604" t="s">
        <v>662</v>
      </c>
      <c r="E234" s="605">
        <v>10</v>
      </c>
      <c r="F234" s="606">
        <v>1739087.61</v>
      </c>
      <c r="G234" s="606">
        <v>11137</v>
      </c>
      <c r="H234" s="607">
        <v>156.15</v>
      </c>
      <c r="I234" s="605">
        <v>4</v>
      </c>
      <c r="J234" s="606">
        <v>228193</v>
      </c>
      <c r="K234" s="606">
        <v>1640</v>
      </c>
      <c r="L234" s="607">
        <v>139.13999999999999</v>
      </c>
      <c r="M234" s="605">
        <v>2</v>
      </c>
      <c r="N234" s="606">
        <v>204012.04</v>
      </c>
      <c r="O234" s="606">
        <v>1101</v>
      </c>
      <c r="P234" s="607">
        <v>185.3</v>
      </c>
      <c r="Q234" s="605">
        <v>1</v>
      </c>
      <c r="R234" s="606">
        <v>11880.81</v>
      </c>
      <c r="S234" s="606">
        <v>27</v>
      </c>
      <c r="T234" s="607">
        <v>440.03</v>
      </c>
      <c r="U234" s="605">
        <v>1</v>
      </c>
      <c r="V234" s="606">
        <v>248800</v>
      </c>
      <c r="W234" s="606">
        <v>1600</v>
      </c>
      <c r="X234" s="607">
        <v>155.5</v>
      </c>
    </row>
    <row r="235" spans="2:24" ht="15" thickBot="1" x14ac:dyDescent="0.25">
      <c r="B235" s="602" t="s">
        <v>400</v>
      </c>
      <c r="C235" s="603" t="s">
        <v>401</v>
      </c>
      <c r="D235" s="604" t="s">
        <v>658</v>
      </c>
      <c r="E235" s="605">
        <v>1</v>
      </c>
      <c r="F235" s="606">
        <v>81788</v>
      </c>
      <c r="G235" s="606">
        <v>460</v>
      </c>
      <c r="H235" s="607">
        <v>177.8</v>
      </c>
      <c r="I235" s="605">
        <v>1</v>
      </c>
      <c r="J235" s="606">
        <v>81788</v>
      </c>
      <c r="K235" s="606">
        <v>460</v>
      </c>
      <c r="L235" s="607">
        <v>177.8</v>
      </c>
      <c r="M235" s="605"/>
      <c r="N235" s="606"/>
      <c r="O235" s="606"/>
      <c r="P235" s="607"/>
      <c r="Q235" s="605"/>
      <c r="R235" s="606"/>
      <c r="S235" s="606"/>
      <c r="T235" s="607"/>
      <c r="U235" s="605"/>
      <c r="V235" s="606"/>
      <c r="W235" s="606"/>
      <c r="X235" s="607"/>
    </row>
    <row r="236" spans="2:24" ht="15" thickBot="1" x14ac:dyDescent="0.25">
      <c r="B236" s="602" t="s">
        <v>402</v>
      </c>
      <c r="C236" s="603" t="s">
        <v>403</v>
      </c>
      <c r="D236" s="604" t="s">
        <v>662</v>
      </c>
      <c r="E236" s="605">
        <v>1</v>
      </c>
      <c r="F236" s="606">
        <v>191684.91</v>
      </c>
      <c r="G236" s="606">
        <v>127</v>
      </c>
      <c r="H236" s="607">
        <v>1509.33</v>
      </c>
      <c r="I236" s="605"/>
      <c r="J236" s="606"/>
      <c r="K236" s="606"/>
      <c r="L236" s="607"/>
      <c r="M236" s="605">
        <v>1</v>
      </c>
      <c r="N236" s="606">
        <v>191684.91</v>
      </c>
      <c r="O236" s="606">
        <v>127</v>
      </c>
      <c r="P236" s="607">
        <v>1509.33</v>
      </c>
      <c r="Q236" s="605">
        <v>0</v>
      </c>
      <c r="R236" s="606">
        <v>0</v>
      </c>
      <c r="S236" s="606">
        <v>0</v>
      </c>
      <c r="T236" s="607" t="s">
        <v>939</v>
      </c>
      <c r="U236" s="605">
        <v>0</v>
      </c>
      <c r="V236" s="606">
        <v>0</v>
      </c>
      <c r="W236" s="606">
        <v>0</v>
      </c>
      <c r="X236" s="607" t="s">
        <v>939</v>
      </c>
    </row>
    <row r="237" spans="2:24" ht="15" thickBot="1" x14ac:dyDescent="0.25">
      <c r="B237" s="602" t="s">
        <v>404</v>
      </c>
      <c r="C237" s="603" t="s">
        <v>405</v>
      </c>
      <c r="D237" s="604" t="s">
        <v>662</v>
      </c>
      <c r="E237" s="605">
        <v>3</v>
      </c>
      <c r="F237" s="606">
        <v>53831.33</v>
      </c>
      <c r="G237" s="606">
        <v>80.099999999999994</v>
      </c>
      <c r="H237" s="607">
        <v>672.05</v>
      </c>
      <c r="I237" s="605"/>
      <c r="J237" s="606"/>
      <c r="K237" s="606"/>
      <c r="L237" s="607"/>
      <c r="M237" s="605">
        <v>1</v>
      </c>
      <c r="N237" s="606">
        <v>9336.7800000000007</v>
      </c>
      <c r="O237" s="606">
        <v>15.1</v>
      </c>
      <c r="P237" s="607">
        <v>618.33000000000004</v>
      </c>
      <c r="Q237" s="605">
        <v>1</v>
      </c>
      <c r="R237" s="606">
        <v>9328.0499999999993</v>
      </c>
      <c r="S237" s="606">
        <v>15</v>
      </c>
      <c r="T237" s="607">
        <v>621.87</v>
      </c>
      <c r="U237" s="605">
        <v>1</v>
      </c>
      <c r="V237" s="606">
        <v>35166.5</v>
      </c>
      <c r="W237" s="606">
        <v>50</v>
      </c>
      <c r="X237" s="607">
        <v>703.33</v>
      </c>
    </row>
    <row r="238" spans="2:24" ht="15" thickBot="1" x14ac:dyDescent="0.25">
      <c r="B238" s="602" t="s">
        <v>406</v>
      </c>
      <c r="C238" s="603" t="s">
        <v>407</v>
      </c>
      <c r="D238" s="604" t="s">
        <v>658</v>
      </c>
      <c r="E238" s="605">
        <v>1</v>
      </c>
      <c r="F238" s="606">
        <v>566172.6</v>
      </c>
      <c r="G238" s="606">
        <v>4935</v>
      </c>
      <c r="H238" s="607">
        <v>114.73</v>
      </c>
      <c r="I238" s="605">
        <v>1</v>
      </c>
      <c r="J238" s="606">
        <v>566172.6</v>
      </c>
      <c r="K238" s="606">
        <v>4935</v>
      </c>
      <c r="L238" s="607">
        <v>114.73</v>
      </c>
      <c r="M238" s="605"/>
      <c r="N238" s="606"/>
      <c r="O238" s="606"/>
      <c r="P238" s="607"/>
      <c r="Q238" s="605"/>
      <c r="R238" s="606"/>
      <c r="S238" s="606"/>
      <c r="T238" s="607"/>
      <c r="U238" s="605"/>
      <c r="V238" s="606"/>
      <c r="W238" s="606"/>
      <c r="X238" s="607"/>
    </row>
    <row r="239" spans="2:24" ht="15" thickBot="1" x14ac:dyDescent="0.25">
      <c r="B239" s="602" t="s">
        <v>408</v>
      </c>
      <c r="C239" s="603" t="s">
        <v>409</v>
      </c>
      <c r="D239" s="604" t="s">
        <v>653</v>
      </c>
      <c r="E239" s="605">
        <v>1</v>
      </c>
      <c r="F239" s="606">
        <v>30062.5</v>
      </c>
      <c r="G239" s="606">
        <v>650</v>
      </c>
      <c r="H239" s="607">
        <v>46.25</v>
      </c>
      <c r="I239" s="605"/>
      <c r="J239" s="606"/>
      <c r="K239" s="606"/>
      <c r="L239" s="607"/>
      <c r="M239" s="605">
        <v>1</v>
      </c>
      <c r="N239" s="606">
        <v>30062.5</v>
      </c>
      <c r="O239" s="606">
        <v>650</v>
      </c>
      <c r="P239" s="607">
        <v>46.25</v>
      </c>
      <c r="Q239" s="605">
        <v>0</v>
      </c>
      <c r="R239" s="606">
        <v>0</v>
      </c>
      <c r="S239" s="606">
        <v>0</v>
      </c>
      <c r="T239" s="607" t="s">
        <v>939</v>
      </c>
      <c r="U239" s="605">
        <v>0</v>
      </c>
      <c r="V239" s="606">
        <v>0</v>
      </c>
      <c r="W239" s="606">
        <v>0</v>
      </c>
      <c r="X239" s="607" t="s">
        <v>939</v>
      </c>
    </row>
    <row r="240" spans="2:24" ht="15" thickBot="1" x14ac:dyDescent="0.25">
      <c r="B240" s="602" t="s">
        <v>412</v>
      </c>
      <c r="C240" s="603" t="s">
        <v>413</v>
      </c>
      <c r="D240" s="604" t="s">
        <v>658</v>
      </c>
      <c r="E240" s="605">
        <v>1</v>
      </c>
      <c r="F240" s="606">
        <v>151875</v>
      </c>
      <c r="G240" s="606">
        <v>1350</v>
      </c>
      <c r="H240" s="607">
        <v>112.5</v>
      </c>
      <c r="I240" s="605"/>
      <c r="J240" s="606"/>
      <c r="K240" s="606"/>
      <c r="L240" s="607"/>
      <c r="M240" s="605">
        <v>1</v>
      </c>
      <c r="N240" s="606">
        <v>151875</v>
      </c>
      <c r="O240" s="606">
        <v>1350</v>
      </c>
      <c r="P240" s="607">
        <v>112.5</v>
      </c>
      <c r="Q240" s="605">
        <v>0</v>
      </c>
      <c r="R240" s="606">
        <v>0</v>
      </c>
      <c r="S240" s="606">
        <v>0</v>
      </c>
      <c r="T240" s="607" t="s">
        <v>939</v>
      </c>
      <c r="U240" s="605">
        <v>0</v>
      </c>
      <c r="V240" s="606">
        <v>0</v>
      </c>
      <c r="W240" s="606">
        <v>0</v>
      </c>
      <c r="X240" s="607" t="s">
        <v>939</v>
      </c>
    </row>
    <row r="241" spans="2:24" x14ac:dyDescent="0.2">
      <c r="B241" s="602" t="s">
        <v>29</v>
      </c>
      <c r="C241" s="603" t="s">
        <v>829</v>
      </c>
      <c r="D241" s="604" t="s">
        <v>662</v>
      </c>
      <c r="E241" s="605">
        <v>29</v>
      </c>
      <c r="F241" s="606">
        <v>840267.65</v>
      </c>
      <c r="G241" s="606">
        <v>80785</v>
      </c>
      <c r="H241" s="607">
        <v>10.4</v>
      </c>
      <c r="I241" s="605">
        <v>5</v>
      </c>
      <c r="J241" s="606">
        <v>62025.7</v>
      </c>
      <c r="K241" s="606">
        <v>5390</v>
      </c>
      <c r="L241" s="607">
        <v>11.51</v>
      </c>
      <c r="M241" s="605">
        <v>10</v>
      </c>
      <c r="N241" s="606">
        <v>171729.69999999998</v>
      </c>
      <c r="O241" s="606">
        <v>10345</v>
      </c>
      <c r="P241" s="607">
        <v>16.600000000000001</v>
      </c>
      <c r="Q241" s="605">
        <v>4</v>
      </c>
      <c r="R241" s="606">
        <v>238294.6</v>
      </c>
      <c r="S241" s="606">
        <v>31830</v>
      </c>
      <c r="T241" s="607">
        <v>7.49</v>
      </c>
      <c r="U241" s="605">
        <v>8</v>
      </c>
      <c r="V241" s="606">
        <v>109762.75</v>
      </c>
      <c r="W241" s="606">
        <v>8625</v>
      </c>
      <c r="X241" s="607">
        <v>12.73</v>
      </c>
    </row>
  </sheetData>
  <mergeCells count="5">
    <mergeCell ref="E1:H3"/>
    <mergeCell ref="I1:L3"/>
    <mergeCell ref="M1:P3"/>
    <mergeCell ref="Q1:T3"/>
    <mergeCell ref="U1:X3"/>
  </mergeCells>
  <pageMargins left="0.7" right="0.7" top="0.75" bottom="0.75" header="0.3" footer="0.3"/>
  <pageSetup orientation="portrait" r:id="rId1"/>
  <headerFooter>
    <oddFooter>&amp;L&amp;1#&amp;"Calibri"&amp;11&amp;K000000Classification: 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292"/>
  <sheetViews>
    <sheetView workbookViewId="0">
      <pane ySplit="1" topLeftCell="A2" activePane="bottomLeft" state="frozen"/>
      <selection pane="bottomLeft" sqref="A1:XFD1048576"/>
    </sheetView>
  </sheetViews>
  <sheetFormatPr defaultRowHeight="14.25" x14ac:dyDescent="0.2"/>
  <cols>
    <col min="1" max="1" width="2.7109375" style="467" customWidth="1"/>
    <col min="2" max="2" width="9.140625" style="467"/>
    <col min="3" max="3" width="50.140625" style="467" customWidth="1"/>
    <col min="4" max="4" width="20.42578125" style="467" customWidth="1"/>
    <col min="5" max="5" width="11.5703125" style="471" customWidth="1"/>
    <col min="6" max="6" width="19.140625" style="467" customWidth="1"/>
    <col min="7" max="7" width="14.5703125" style="467" customWidth="1"/>
    <col min="8" max="8" width="14.5703125" style="472" customWidth="1"/>
    <col min="9" max="9" width="11.5703125" style="471" customWidth="1"/>
    <col min="10" max="11" width="14.5703125" style="467" customWidth="1"/>
    <col min="12" max="12" width="14.5703125" style="472" customWidth="1"/>
    <col min="13" max="13" width="11.5703125" style="471" customWidth="1"/>
    <col min="14" max="15" width="14.5703125" style="467" customWidth="1"/>
    <col min="16" max="16" width="14.5703125" style="472" customWidth="1"/>
    <col min="17" max="17" width="11.5703125" style="471" customWidth="1"/>
    <col min="18" max="19" width="14.5703125" style="467" customWidth="1"/>
    <col min="20" max="20" width="14.5703125" style="472" customWidth="1"/>
    <col min="21" max="21" width="11.5703125" style="471" customWidth="1"/>
    <col min="22" max="23" width="14.5703125" style="467" customWidth="1"/>
    <col min="24" max="24" width="14.5703125" style="472" customWidth="1"/>
    <col min="25" max="256" width="9.140625" style="467"/>
    <col min="257" max="257" width="2.7109375" style="467" customWidth="1"/>
    <col min="258" max="258" width="9.140625" style="467"/>
    <col min="259" max="259" width="50.140625" style="467" customWidth="1"/>
    <col min="260" max="260" width="20.42578125" style="467" customWidth="1"/>
    <col min="261" max="261" width="11.5703125" style="467" customWidth="1"/>
    <col min="262" max="262" width="19.140625" style="467" customWidth="1"/>
    <col min="263" max="264" width="14.5703125" style="467" customWidth="1"/>
    <col min="265" max="265" width="11.5703125" style="467" customWidth="1"/>
    <col min="266" max="268" width="14.5703125" style="467" customWidth="1"/>
    <col min="269" max="269" width="11.5703125" style="467" customWidth="1"/>
    <col min="270" max="272" width="14.5703125" style="467" customWidth="1"/>
    <col min="273" max="273" width="11.5703125" style="467" customWidth="1"/>
    <col min="274" max="276" width="14.5703125" style="467" customWidth="1"/>
    <col min="277" max="277" width="11.5703125" style="467" customWidth="1"/>
    <col min="278" max="280" width="14.5703125" style="467" customWidth="1"/>
    <col min="281" max="512" width="9.140625" style="467"/>
    <col min="513" max="513" width="2.7109375" style="467" customWidth="1"/>
    <col min="514" max="514" width="9.140625" style="467"/>
    <col min="515" max="515" width="50.140625" style="467" customWidth="1"/>
    <col min="516" max="516" width="20.42578125" style="467" customWidth="1"/>
    <col min="517" max="517" width="11.5703125" style="467" customWidth="1"/>
    <col min="518" max="518" width="19.140625" style="467" customWidth="1"/>
    <col min="519" max="520" width="14.5703125" style="467" customWidth="1"/>
    <col min="521" max="521" width="11.5703125" style="467" customWidth="1"/>
    <col min="522" max="524" width="14.5703125" style="467" customWidth="1"/>
    <col min="525" max="525" width="11.5703125" style="467" customWidth="1"/>
    <col min="526" max="528" width="14.5703125" style="467" customWidth="1"/>
    <col min="529" max="529" width="11.5703125" style="467" customWidth="1"/>
    <col min="530" max="532" width="14.5703125" style="467" customWidth="1"/>
    <col min="533" max="533" width="11.5703125" style="467" customWidth="1"/>
    <col min="534" max="536" width="14.5703125" style="467" customWidth="1"/>
    <col min="537" max="768" width="9.140625" style="467"/>
    <col min="769" max="769" width="2.7109375" style="467" customWidth="1"/>
    <col min="770" max="770" width="9.140625" style="467"/>
    <col min="771" max="771" width="50.140625" style="467" customWidth="1"/>
    <col min="772" max="772" width="20.42578125" style="467" customWidth="1"/>
    <col min="773" max="773" width="11.5703125" style="467" customWidth="1"/>
    <col min="774" max="774" width="19.140625" style="467" customWidth="1"/>
    <col min="775" max="776" width="14.5703125" style="467" customWidth="1"/>
    <col min="777" max="777" width="11.5703125" style="467" customWidth="1"/>
    <col min="778" max="780" width="14.5703125" style="467" customWidth="1"/>
    <col min="781" max="781" width="11.5703125" style="467" customWidth="1"/>
    <col min="782" max="784" width="14.5703125" style="467" customWidth="1"/>
    <col min="785" max="785" width="11.5703125" style="467" customWidth="1"/>
    <col min="786" max="788" width="14.5703125" style="467" customWidth="1"/>
    <col min="789" max="789" width="11.5703125" style="467" customWidth="1"/>
    <col min="790" max="792" width="14.5703125" style="467" customWidth="1"/>
    <col min="793" max="1024" width="9.140625" style="467"/>
    <col min="1025" max="1025" width="2.7109375" style="467" customWidth="1"/>
    <col min="1026" max="1026" width="9.140625" style="467"/>
    <col min="1027" max="1027" width="50.140625" style="467" customWidth="1"/>
    <col min="1028" max="1028" width="20.42578125" style="467" customWidth="1"/>
    <col min="1029" max="1029" width="11.5703125" style="467" customWidth="1"/>
    <col min="1030" max="1030" width="19.140625" style="467" customWidth="1"/>
    <col min="1031" max="1032" width="14.5703125" style="467" customWidth="1"/>
    <col min="1033" max="1033" width="11.5703125" style="467" customWidth="1"/>
    <col min="1034" max="1036" width="14.5703125" style="467" customWidth="1"/>
    <col min="1037" max="1037" width="11.5703125" style="467" customWidth="1"/>
    <col min="1038" max="1040" width="14.5703125" style="467" customWidth="1"/>
    <col min="1041" max="1041" width="11.5703125" style="467" customWidth="1"/>
    <col min="1042" max="1044" width="14.5703125" style="467" customWidth="1"/>
    <col min="1045" max="1045" width="11.5703125" style="467" customWidth="1"/>
    <col min="1046" max="1048" width="14.5703125" style="467" customWidth="1"/>
    <col min="1049" max="1280" width="9.140625" style="467"/>
    <col min="1281" max="1281" width="2.7109375" style="467" customWidth="1"/>
    <col min="1282" max="1282" width="9.140625" style="467"/>
    <col min="1283" max="1283" width="50.140625" style="467" customWidth="1"/>
    <col min="1284" max="1284" width="20.42578125" style="467" customWidth="1"/>
    <col min="1285" max="1285" width="11.5703125" style="467" customWidth="1"/>
    <col min="1286" max="1286" width="19.140625" style="467" customWidth="1"/>
    <col min="1287" max="1288" width="14.5703125" style="467" customWidth="1"/>
    <col min="1289" max="1289" width="11.5703125" style="467" customWidth="1"/>
    <col min="1290" max="1292" width="14.5703125" style="467" customWidth="1"/>
    <col min="1293" max="1293" width="11.5703125" style="467" customWidth="1"/>
    <col min="1294" max="1296" width="14.5703125" style="467" customWidth="1"/>
    <col min="1297" max="1297" width="11.5703125" style="467" customWidth="1"/>
    <col min="1298" max="1300" width="14.5703125" style="467" customWidth="1"/>
    <col min="1301" max="1301" width="11.5703125" style="467" customWidth="1"/>
    <col min="1302" max="1304" width="14.5703125" style="467" customWidth="1"/>
    <col min="1305" max="1536" width="9.140625" style="467"/>
    <col min="1537" max="1537" width="2.7109375" style="467" customWidth="1"/>
    <col min="1538" max="1538" width="9.140625" style="467"/>
    <col min="1539" max="1539" width="50.140625" style="467" customWidth="1"/>
    <col min="1540" max="1540" width="20.42578125" style="467" customWidth="1"/>
    <col min="1541" max="1541" width="11.5703125" style="467" customWidth="1"/>
    <col min="1542" max="1542" width="19.140625" style="467" customWidth="1"/>
    <col min="1543" max="1544" width="14.5703125" style="467" customWidth="1"/>
    <col min="1545" max="1545" width="11.5703125" style="467" customWidth="1"/>
    <col min="1546" max="1548" width="14.5703125" style="467" customWidth="1"/>
    <col min="1549" max="1549" width="11.5703125" style="467" customWidth="1"/>
    <col min="1550" max="1552" width="14.5703125" style="467" customWidth="1"/>
    <col min="1553" max="1553" width="11.5703125" style="467" customWidth="1"/>
    <col min="1554" max="1556" width="14.5703125" style="467" customWidth="1"/>
    <col min="1557" max="1557" width="11.5703125" style="467" customWidth="1"/>
    <col min="1558" max="1560" width="14.5703125" style="467" customWidth="1"/>
    <col min="1561" max="1792" width="9.140625" style="467"/>
    <col min="1793" max="1793" width="2.7109375" style="467" customWidth="1"/>
    <col min="1794" max="1794" width="9.140625" style="467"/>
    <col min="1795" max="1795" width="50.140625" style="467" customWidth="1"/>
    <col min="1796" max="1796" width="20.42578125" style="467" customWidth="1"/>
    <col min="1797" max="1797" width="11.5703125" style="467" customWidth="1"/>
    <col min="1798" max="1798" width="19.140625" style="467" customWidth="1"/>
    <col min="1799" max="1800" width="14.5703125" style="467" customWidth="1"/>
    <col min="1801" max="1801" width="11.5703125" style="467" customWidth="1"/>
    <col min="1802" max="1804" width="14.5703125" style="467" customWidth="1"/>
    <col min="1805" max="1805" width="11.5703125" style="467" customWidth="1"/>
    <col min="1806" max="1808" width="14.5703125" style="467" customWidth="1"/>
    <col min="1809" max="1809" width="11.5703125" style="467" customWidth="1"/>
    <col min="1810" max="1812" width="14.5703125" style="467" customWidth="1"/>
    <col min="1813" max="1813" width="11.5703125" style="467" customWidth="1"/>
    <col min="1814" max="1816" width="14.5703125" style="467" customWidth="1"/>
    <col min="1817" max="2048" width="9.140625" style="467"/>
    <col min="2049" max="2049" width="2.7109375" style="467" customWidth="1"/>
    <col min="2050" max="2050" width="9.140625" style="467"/>
    <col min="2051" max="2051" width="50.140625" style="467" customWidth="1"/>
    <col min="2052" max="2052" width="20.42578125" style="467" customWidth="1"/>
    <col min="2053" max="2053" width="11.5703125" style="467" customWidth="1"/>
    <col min="2054" max="2054" width="19.140625" style="467" customWidth="1"/>
    <col min="2055" max="2056" width="14.5703125" style="467" customWidth="1"/>
    <col min="2057" max="2057" width="11.5703125" style="467" customWidth="1"/>
    <col min="2058" max="2060" width="14.5703125" style="467" customWidth="1"/>
    <col min="2061" max="2061" width="11.5703125" style="467" customWidth="1"/>
    <col min="2062" max="2064" width="14.5703125" style="467" customWidth="1"/>
    <col min="2065" max="2065" width="11.5703125" style="467" customWidth="1"/>
    <col min="2066" max="2068" width="14.5703125" style="467" customWidth="1"/>
    <col min="2069" max="2069" width="11.5703125" style="467" customWidth="1"/>
    <col min="2070" max="2072" width="14.5703125" style="467" customWidth="1"/>
    <col min="2073" max="2304" width="9.140625" style="467"/>
    <col min="2305" max="2305" width="2.7109375" style="467" customWidth="1"/>
    <col min="2306" max="2306" width="9.140625" style="467"/>
    <col min="2307" max="2307" width="50.140625" style="467" customWidth="1"/>
    <col min="2308" max="2308" width="20.42578125" style="467" customWidth="1"/>
    <col min="2309" max="2309" width="11.5703125" style="467" customWidth="1"/>
    <col min="2310" max="2310" width="19.140625" style="467" customWidth="1"/>
    <col min="2311" max="2312" width="14.5703125" style="467" customWidth="1"/>
    <col min="2313" max="2313" width="11.5703125" style="467" customWidth="1"/>
    <col min="2314" max="2316" width="14.5703125" style="467" customWidth="1"/>
    <col min="2317" max="2317" width="11.5703125" style="467" customWidth="1"/>
    <col min="2318" max="2320" width="14.5703125" style="467" customWidth="1"/>
    <col min="2321" max="2321" width="11.5703125" style="467" customWidth="1"/>
    <col min="2322" max="2324" width="14.5703125" style="467" customWidth="1"/>
    <col min="2325" max="2325" width="11.5703125" style="467" customWidth="1"/>
    <col min="2326" max="2328" width="14.5703125" style="467" customWidth="1"/>
    <col min="2329" max="2560" width="9.140625" style="467"/>
    <col min="2561" max="2561" width="2.7109375" style="467" customWidth="1"/>
    <col min="2562" max="2562" width="9.140625" style="467"/>
    <col min="2563" max="2563" width="50.140625" style="467" customWidth="1"/>
    <col min="2564" max="2564" width="20.42578125" style="467" customWidth="1"/>
    <col min="2565" max="2565" width="11.5703125" style="467" customWidth="1"/>
    <col min="2566" max="2566" width="19.140625" style="467" customWidth="1"/>
    <col min="2567" max="2568" width="14.5703125" style="467" customWidth="1"/>
    <col min="2569" max="2569" width="11.5703125" style="467" customWidth="1"/>
    <col min="2570" max="2572" width="14.5703125" style="467" customWidth="1"/>
    <col min="2573" max="2573" width="11.5703125" style="467" customWidth="1"/>
    <col min="2574" max="2576" width="14.5703125" style="467" customWidth="1"/>
    <col min="2577" max="2577" width="11.5703125" style="467" customWidth="1"/>
    <col min="2578" max="2580" width="14.5703125" style="467" customWidth="1"/>
    <col min="2581" max="2581" width="11.5703125" style="467" customWidth="1"/>
    <col min="2582" max="2584" width="14.5703125" style="467" customWidth="1"/>
    <col min="2585" max="2816" width="9.140625" style="467"/>
    <col min="2817" max="2817" width="2.7109375" style="467" customWidth="1"/>
    <col min="2818" max="2818" width="9.140625" style="467"/>
    <col min="2819" max="2819" width="50.140625" style="467" customWidth="1"/>
    <col min="2820" max="2820" width="20.42578125" style="467" customWidth="1"/>
    <col min="2821" max="2821" width="11.5703125" style="467" customWidth="1"/>
    <col min="2822" max="2822" width="19.140625" style="467" customWidth="1"/>
    <col min="2823" max="2824" width="14.5703125" style="467" customWidth="1"/>
    <col min="2825" max="2825" width="11.5703125" style="467" customWidth="1"/>
    <col min="2826" max="2828" width="14.5703125" style="467" customWidth="1"/>
    <col min="2829" max="2829" width="11.5703125" style="467" customWidth="1"/>
    <col min="2830" max="2832" width="14.5703125" style="467" customWidth="1"/>
    <col min="2833" max="2833" width="11.5703125" style="467" customWidth="1"/>
    <col min="2834" max="2836" width="14.5703125" style="467" customWidth="1"/>
    <col min="2837" max="2837" width="11.5703125" style="467" customWidth="1"/>
    <col min="2838" max="2840" width="14.5703125" style="467" customWidth="1"/>
    <col min="2841" max="3072" width="9.140625" style="467"/>
    <col min="3073" max="3073" width="2.7109375" style="467" customWidth="1"/>
    <col min="3074" max="3074" width="9.140625" style="467"/>
    <col min="3075" max="3075" width="50.140625" style="467" customWidth="1"/>
    <col min="3076" max="3076" width="20.42578125" style="467" customWidth="1"/>
    <col min="3077" max="3077" width="11.5703125" style="467" customWidth="1"/>
    <col min="3078" max="3078" width="19.140625" style="467" customWidth="1"/>
    <col min="3079" max="3080" width="14.5703125" style="467" customWidth="1"/>
    <col min="3081" max="3081" width="11.5703125" style="467" customWidth="1"/>
    <col min="3082" max="3084" width="14.5703125" style="467" customWidth="1"/>
    <col min="3085" max="3085" width="11.5703125" style="467" customWidth="1"/>
    <col min="3086" max="3088" width="14.5703125" style="467" customWidth="1"/>
    <col min="3089" max="3089" width="11.5703125" style="467" customWidth="1"/>
    <col min="3090" max="3092" width="14.5703125" style="467" customWidth="1"/>
    <col min="3093" max="3093" width="11.5703125" style="467" customWidth="1"/>
    <col min="3094" max="3096" width="14.5703125" style="467" customWidth="1"/>
    <col min="3097" max="3328" width="9.140625" style="467"/>
    <col min="3329" max="3329" width="2.7109375" style="467" customWidth="1"/>
    <col min="3330" max="3330" width="9.140625" style="467"/>
    <col min="3331" max="3331" width="50.140625" style="467" customWidth="1"/>
    <col min="3332" max="3332" width="20.42578125" style="467" customWidth="1"/>
    <col min="3333" max="3333" width="11.5703125" style="467" customWidth="1"/>
    <col min="3334" max="3334" width="19.140625" style="467" customWidth="1"/>
    <col min="3335" max="3336" width="14.5703125" style="467" customWidth="1"/>
    <col min="3337" max="3337" width="11.5703125" style="467" customWidth="1"/>
    <col min="3338" max="3340" width="14.5703125" style="467" customWidth="1"/>
    <col min="3341" max="3341" width="11.5703125" style="467" customWidth="1"/>
    <col min="3342" max="3344" width="14.5703125" style="467" customWidth="1"/>
    <col min="3345" max="3345" width="11.5703125" style="467" customWidth="1"/>
    <col min="3346" max="3348" width="14.5703125" style="467" customWidth="1"/>
    <col min="3349" max="3349" width="11.5703125" style="467" customWidth="1"/>
    <col min="3350" max="3352" width="14.5703125" style="467" customWidth="1"/>
    <col min="3353" max="3584" width="9.140625" style="467"/>
    <col min="3585" max="3585" width="2.7109375" style="467" customWidth="1"/>
    <col min="3586" max="3586" width="9.140625" style="467"/>
    <col min="3587" max="3587" width="50.140625" style="467" customWidth="1"/>
    <col min="3588" max="3588" width="20.42578125" style="467" customWidth="1"/>
    <col min="3589" max="3589" width="11.5703125" style="467" customWidth="1"/>
    <col min="3590" max="3590" width="19.140625" style="467" customWidth="1"/>
    <col min="3591" max="3592" width="14.5703125" style="467" customWidth="1"/>
    <col min="3593" max="3593" width="11.5703125" style="467" customWidth="1"/>
    <col min="3594" max="3596" width="14.5703125" style="467" customWidth="1"/>
    <col min="3597" max="3597" width="11.5703125" style="467" customWidth="1"/>
    <col min="3598" max="3600" width="14.5703125" style="467" customWidth="1"/>
    <col min="3601" max="3601" width="11.5703125" style="467" customWidth="1"/>
    <col min="3602" max="3604" width="14.5703125" style="467" customWidth="1"/>
    <col min="3605" max="3605" width="11.5703125" style="467" customWidth="1"/>
    <col min="3606" max="3608" width="14.5703125" style="467" customWidth="1"/>
    <col min="3609" max="3840" width="9.140625" style="467"/>
    <col min="3841" max="3841" width="2.7109375" style="467" customWidth="1"/>
    <col min="3842" max="3842" width="9.140625" style="467"/>
    <col min="3843" max="3843" width="50.140625" style="467" customWidth="1"/>
    <col min="3844" max="3844" width="20.42578125" style="467" customWidth="1"/>
    <col min="3845" max="3845" width="11.5703125" style="467" customWidth="1"/>
    <col min="3846" max="3846" width="19.140625" style="467" customWidth="1"/>
    <col min="3847" max="3848" width="14.5703125" style="467" customWidth="1"/>
    <col min="3849" max="3849" width="11.5703125" style="467" customWidth="1"/>
    <col min="3850" max="3852" width="14.5703125" style="467" customWidth="1"/>
    <col min="3853" max="3853" width="11.5703125" style="467" customWidth="1"/>
    <col min="3854" max="3856" width="14.5703125" style="467" customWidth="1"/>
    <col min="3857" max="3857" width="11.5703125" style="467" customWidth="1"/>
    <col min="3858" max="3860" width="14.5703125" style="467" customWidth="1"/>
    <col min="3861" max="3861" width="11.5703125" style="467" customWidth="1"/>
    <col min="3862" max="3864" width="14.5703125" style="467" customWidth="1"/>
    <col min="3865" max="4096" width="9.140625" style="467"/>
    <col min="4097" max="4097" width="2.7109375" style="467" customWidth="1"/>
    <col min="4098" max="4098" width="9.140625" style="467"/>
    <col min="4099" max="4099" width="50.140625" style="467" customWidth="1"/>
    <col min="4100" max="4100" width="20.42578125" style="467" customWidth="1"/>
    <col min="4101" max="4101" width="11.5703125" style="467" customWidth="1"/>
    <col min="4102" max="4102" width="19.140625" style="467" customWidth="1"/>
    <col min="4103" max="4104" width="14.5703125" style="467" customWidth="1"/>
    <col min="4105" max="4105" width="11.5703125" style="467" customWidth="1"/>
    <col min="4106" max="4108" width="14.5703125" style="467" customWidth="1"/>
    <col min="4109" max="4109" width="11.5703125" style="467" customWidth="1"/>
    <col min="4110" max="4112" width="14.5703125" style="467" customWidth="1"/>
    <col min="4113" max="4113" width="11.5703125" style="467" customWidth="1"/>
    <col min="4114" max="4116" width="14.5703125" style="467" customWidth="1"/>
    <col min="4117" max="4117" width="11.5703125" style="467" customWidth="1"/>
    <col min="4118" max="4120" width="14.5703125" style="467" customWidth="1"/>
    <col min="4121" max="4352" width="9.140625" style="467"/>
    <col min="4353" max="4353" width="2.7109375" style="467" customWidth="1"/>
    <col min="4354" max="4354" width="9.140625" style="467"/>
    <col min="4355" max="4355" width="50.140625" style="467" customWidth="1"/>
    <col min="4356" max="4356" width="20.42578125" style="467" customWidth="1"/>
    <col min="4357" max="4357" width="11.5703125" style="467" customWidth="1"/>
    <col min="4358" max="4358" width="19.140625" style="467" customWidth="1"/>
    <col min="4359" max="4360" width="14.5703125" style="467" customWidth="1"/>
    <col min="4361" max="4361" width="11.5703125" style="467" customWidth="1"/>
    <col min="4362" max="4364" width="14.5703125" style="467" customWidth="1"/>
    <col min="4365" max="4365" width="11.5703125" style="467" customWidth="1"/>
    <col min="4366" max="4368" width="14.5703125" style="467" customWidth="1"/>
    <col min="4369" max="4369" width="11.5703125" style="467" customWidth="1"/>
    <col min="4370" max="4372" width="14.5703125" style="467" customWidth="1"/>
    <col min="4373" max="4373" width="11.5703125" style="467" customWidth="1"/>
    <col min="4374" max="4376" width="14.5703125" style="467" customWidth="1"/>
    <col min="4377" max="4608" width="9.140625" style="467"/>
    <col min="4609" max="4609" width="2.7109375" style="467" customWidth="1"/>
    <col min="4610" max="4610" width="9.140625" style="467"/>
    <col min="4611" max="4611" width="50.140625" style="467" customWidth="1"/>
    <col min="4612" max="4612" width="20.42578125" style="467" customWidth="1"/>
    <col min="4613" max="4613" width="11.5703125" style="467" customWidth="1"/>
    <col min="4614" max="4614" width="19.140625" style="467" customWidth="1"/>
    <col min="4615" max="4616" width="14.5703125" style="467" customWidth="1"/>
    <col min="4617" max="4617" width="11.5703125" style="467" customWidth="1"/>
    <col min="4618" max="4620" width="14.5703125" style="467" customWidth="1"/>
    <col min="4621" max="4621" width="11.5703125" style="467" customWidth="1"/>
    <col min="4622" max="4624" width="14.5703125" style="467" customWidth="1"/>
    <col min="4625" max="4625" width="11.5703125" style="467" customWidth="1"/>
    <col min="4626" max="4628" width="14.5703125" style="467" customWidth="1"/>
    <col min="4629" max="4629" width="11.5703125" style="467" customWidth="1"/>
    <col min="4630" max="4632" width="14.5703125" style="467" customWidth="1"/>
    <col min="4633" max="4864" width="9.140625" style="467"/>
    <col min="4865" max="4865" width="2.7109375" style="467" customWidth="1"/>
    <col min="4866" max="4866" width="9.140625" style="467"/>
    <col min="4867" max="4867" width="50.140625" style="467" customWidth="1"/>
    <col min="4868" max="4868" width="20.42578125" style="467" customWidth="1"/>
    <col min="4869" max="4869" width="11.5703125" style="467" customWidth="1"/>
    <col min="4870" max="4870" width="19.140625" style="467" customWidth="1"/>
    <col min="4871" max="4872" width="14.5703125" style="467" customWidth="1"/>
    <col min="4873" max="4873" width="11.5703125" style="467" customWidth="1"/>
    <col min="4874" max="4876" width="14.5703125" style="467" customWidth="1"/>
    <col min="4877" max="4877" width="11.5703125" style="467" customWidth="1"/>
    <col min="4878" max="4880" width="14.5703125" style="467" customWidth="1"/>
    <col min="4881" max="4881" width="11.5703125" style="467" customWidth="1"/>
    <col min="4882" max="4884" width="14.5703125" style="467" customWidth="1"/>
    <col min="4885" max="4885" width="11.5703125" style="467" customWidth="1"/>
    <col min="4886" max="4888" width="14.5703125" style="467" customWidth="1"/>
    <col min="4889" max="5120" width="9.140625" style="467"/>
    <col min="5121" max="5121" width="2.7109375" style="467" customWidth="1"/>
    <col min="5122" max="5122" width="9.140625" style="467"/>
    <col min="5123" max="5123" width="50.140625" style="467" customWidth="1"/>
    <col min="5124" max="5124" width="20.42578125" style="467" customWidth="1"/>
    <col min="5125" max="5125" width="11.5703125" style="467" customWidth="1"/>
    <col min="5126" max="5126" width="19.140625" style="467" customWidth="1"/>
    <col min="5127" max="5128" width="14.5703125" style="467" customWidth="1"/>
    <col min="5129" max="5129" width="11.5703125" style="467" customWidth="1"/>
    <col min="5130" max="5132" width="14.5703125" style="467" customWidth="1"/>
    <col min="5133" max="5133" width="11.5703125" style="467" customWidth="1"/>
    <col min="5134" max="5136" width="14.5703125" style="467" customWidth="1"/>
    <col min="5137" max="5137" width="11.5703125" style="467" customWidth="1"/>
    <col min="5138" max="5140" width="14.5703125" style="467" customWidth="1"/>
    <col min="5141" max="5141" width="11.5703125" style="467" customWidth="1"/>
    <col min="5142" max="5144" width="14.5703125" style="467" customWidth="1"/>
    <col min="5145" max="5376" width="9.140625" style="467"/>
    <col min="5377" max="5377" width="2.7109375" style="467" customWidth="1"/>
    <col min="5378" max="5378" width="9.140625" style="467"/>
    <col min="5379" max="5379" width="50.140625" style="467" customWidth="1"/>
    <col min="5380" max="5380" width="20.42578125" style="467" customWidth="1"/>
    <col min="5381" max="5381" width="11.5703125" style="467" customWidth="1"/>
    <col min="5382" max="5382" width="19.140625" style="467" customWidth="1"/>
    <col min="5383" max="5384" width="14.5703125" style="467" customWidth="1"/>
    <col min="5385" max="5385" width="11.5703125" style="467" customWidth="1"/>
    <col min="5386" max="5388" width="14.5703125" style="467" customWidth="1"/>
    <col min="5389" max="5389" width="11.5703125" style="467" customWidth="1"/>
    <col min="5390" max="5392" width="14.5703125" style="467" customWidth="1"/>
    <col min="5393" max="5393" width="11.5703125" style="467" customWidth="1"/>
    <col min="5394" max="5396" width="14.5703125" style="467" customWidth="1"/>
    <col min="5397" max="5397" width="11.5703125" style="467" customWidth="1"/>
    <col min="5398" max="5400" width="14.5703125" style="467" customWidth="1"/>
    <col min="5401" max="5632" width="9.140625" style="467"/>
    <col min="5633" max="5633" width="2.7109375" style="467" customWidth="1"/>
    <col min="5634" max="5634" width="9.140625" style="467"/>
    <col min="5635" max="5635" width="50.140625" style="467" customWidth="1"/>
    <col min="5636" max="5636" width="20.42578125" style="467" customWidth="1"/>
    <col min="5637" max="5637" width="11.5703125" style="467" customWidth="1"/>
    <col min="5638" max="5638" width="19.140625" style="467" customWidth="1"/>
    <col min="5639" max="5640" width="14.5703125" style="467" customWidth="1"/>
    <col min="5641" max="5641" width="11.5703125" style="467" customWidth="1"/>
    <col min="5642" max="5644" width="14.5703125" style="467" customWidth="1"/>
    <col min="5645" max="5645" width="11.5703125" style="467" customWidth="1"/>
    <col min="5646" max="5648" width="14.5703125" style="467" customWidth="1"/>
    <col min="5649" max="5649" width="11.5703125" style="467" customWidth="1"/>
    <col min="5650" max="5652" width="14.5703125" style="467" customWidth="1"/>
    <col min="5653" max="5653" width="11.5703125" style="467" customWidth="1"/>
    <col min="5654" max="5656" width="14.5703125" style="467" customWidth="1"/>
    <col min="5657" max="5888" width="9.140625" style="467"/>
    <col min="5889" max="5889" width="2.7109375" style="467" customWidth="1"/>
    <col min="5890" max="5890" width="9.140625" style="467"/>
    <col min="5891" max="5891" width="50.140625" style="467" customWidth="1"/>
    <col min="5892" max="5892" width="20.42578125" style="467" customWidth="1"/>
    <col min="5893" max="5893" width="11.5703125" style="467" customWidth="1"/>
    <col min="5894" max="5894" width="19.140625" style="467" customWidth="1"/>
    <col min="5895" max="5896" width="14.5703125" style="467" customWidth="1"/>
    <col min="5897" max="5897" width="11.5703125" style="467" customWidth="1"/>
    <col min="5898" max="5900" width="14.5703125" style="467" customWidth="1"/>
    <col min="5901" max="5901" width="11.5703125" style="467" customWidth="1"/>
    <col min="5902" max="5904" width="14.5703125" style="467" customWidth="1"/>
    <col min="5905" max="5905" width="11.5703125" style="467" customWidth="1"/>
    <col min="5906" max="5908" width="14.5703125" style="467" customWidth="1"/>
    <col min="5909" max="5909" width="11.5703125" style="467" customWidth="1"/>
    <col min="5910" max="5912" width="14.5703125" style="467" customWidth="1"/>
    <col min="5913" max="6144" width="9.140625" style="467"/>
    <col min="6145" max="6145" width="2.7109375" style="467" customWidth="1"/>
    <col min="6146" max="6146" width="9.140625" style="467"/>
    <col min="6147" max="6147" width="50.140625" style="467" customWidth="1"/>
    <col min="6148" max="6148" width="20.42578125" style="467" customWidth="1"/>
    <col min="6149" max="6149" width="11.5703125" style="467" customWidth="1"/>
    <col min="6150" max="6150" width="19.140625" style="467" customWidth="1"/>
    <col min="6151" max="6152" width="14.5703125" style="467" customWidth="1"/>
    <col min="6153" max="6153" width="11.5703125" style="467" customWidth="1"/>
    <col min="6154" max="6156" width="14.5703125" style="467" customWidth="1"/>
    <col min="6157" max="6157" width="11.5703125" style="467" customWidth="1"/>
    <col min="6158" max="6160" width="14.5703125" style="467" customWidth="1"/>
    <col min="6161" max="6161" width="11.5703125" style="467" customWidth="1"/>
    <col min="6162" max="6164" width="14.5703125" style="467" customWidth="1"/>
    <col min="6165" max="6165" width="11.5703125" style="467" customWidth="1"/>
    <col min="6166" max="6168" width="14.5703125" style="467" customWidth="1"/>
    <col min="6169" max="6400" width="9.140625" style="467"/>
    <col min="6401" max="6401" width="2.7109375" style="467" customWidth="1"/>
    <col min="6402" max="6402" width="9.140625" style="467"/>
    <col min="6403" max="6403" width="50.140625" style="467" customWidth="1"/>
    <col min="6404" max="6404" width="20.42578125" style="467" customWidth="1"/>
    <col min="6405" max="6405" width="11.5703125" style="467" customWidth="1"/>
    <col min="6406" max="6406" width="19.140625" style="467" customWidth="1"/>
    <col min="6407" max="6408" width="14.5703125" style="467" customWidth="1"/>
    <col min="6409" max="6409" width="11.5703125" style="467" customWidth="1"/>
    <col min="6410" max="6412" width="14.5703125" style="467" customWidth="1"/>
    <col min="6413" max="6413" width="11.5703125" style="467" customWidth="1"/>
    <col min="6414" max="6416" width="14.5703125" style="467" customWidth="1"/>
    <col min="6417" max="6417" width="11.5703125" style="467" customWidth="1"/>
    <col min="6418" max="6420" width="14.5703125" style="467" customWidth="1"/>
    <col min="6421" max="6421" width="11.5703125" style="467" customWidth="1"/>
    <col min="6422" max="6424" width="14.5703125" style="467" customWidth="1"/>
    <col min="6425" max="6656" width="9.140625" style="467"/>
    <col min="6657" max="6657" width="2.7109375" style="467" customWidth="1"/>
    <col min="6658" max="6658" width="9.140625" style="467"/>
    <col min="6659" max="6659" width="50.140625" style="467" customWidth="1"/>
    <col min="6660" max="6660" width="20.42578125" style="467" customWidth="1"/>
    <col min="6661" max="6661" width="11.5703125" style="467" customWidth="1"/>
    <col min="6662" max="6662" width="19.140625" style="467" customWidth="1"/>
    <col min="6663" max="6664" width="14.5703125" style="467" customWidth="1"/>
    <col min="6665" max="6665" width="11.5703125" style="467" customWidth="1"/>
    <col min="6666" max="6668" width="14.5703125" style="467" customWidth="1"/>
    <col min="6669" max="6669" width="11.5703125" style="467" customWidth="1"/>
    <col min="6670" max="6672" width="14.5703125" style="467" customWidth="1"/>
    <col min="6673" max="6673" width="11.5703125" style="467" customWidth="1"/>
    <col min="6674" max="6676" width="14.5703125" style="467" customWidth="1"/>
    <col min="6677" max="6677" width="11.5703125" style="467" customWidth="1"/>
    <col min="6678" max="6680" width="14.5703125" style="467" customWidth="1"/>
    <col min="6681" max="6912" width="9.140625" style="467"/>
    <col min="6913" max="6913" width="2.7109375" style="467" customWidth="1"/>
    <col min="6914" max="6914" width="9.140625" style="467"/>
    <col min="6915" max="6915" width="50.140625" style="467" customWidth="1"/>
    <col min="6916" max="6916" width="20.42578125" style="467" customWidth="1"/>
    <col min="6917" max="6917" width="11.5703125" style="467" customWidth="1"/>
    <col min="6918" max="6918" width="19.140625" style="467" customWidth="1"/>
    <col min="6919" max="6920" width="14.5703125" style="467" customWidth="1"/>
    <col min="6921" max="6921" width="11.5703125" style="467" customWidth="1"/>
    <col min="6922" max="6924" width="14.5703125" style="467" customWidth="1"/>
    <col min="6925" max="6925" width="11.5703125" style="467" customWidth="1"/>
    <col min="6926" max="6928" width="14.5703125" style="467" customWidth="1"/>
    <col min="6929" max="6929" width="11.5703125" style="467" customWidth="1"/>
    <col min="6930" max="6932" width="14.5703125" style="467" customWidth="1"/>
    <col min="6933" max="6933" width="11.5703125" style="467" customWidth="1"/>
    <col min="6934" max="6936" width="14.5703125" style="467" customWidth="1"/>
    <col min="6937" max="7168" width="9.140625" style="467"/>
    <col min="7169" max="7169" width="2.7109375" style="467" customWidth="1"/>
    <col min="7170" max="7170" width="9.140625" style="467"/>
    <col min="7171" max="7171" width="50.140625" style="467" customWidth="1"/>
    <col min="7172" max="7172" width="20.42578125" style="467" customWidth="1"/>
    <col min="7173" max="7173" width="11.5703125" style="467" customWidth="1"/>
    <col min="7174" max="7174" width="19.140625" style="467" customWidth="1"/>
    <col min="7175" max="7176" width="14.5703125" style="467" customWidth="1"/>
    <col min="7177" max="7177" width="11.5703125" style="467" customWidth="1"/>
    <col min="7178" max="7180" width="14.5703125" style="467" customWidth="1"/>
    <col min="7181" max="7181" width="11.5703125" style="467" customWidth="1"/>
    <col min="7182" max="7184" width="14.5703125" style="467" customWidth="1"/>
    <col min="7185" max="7185" width="11.5703125" style="467" customWidth="1"/>
    <col min="7186" max="7188" width="14.5703125" style="467" customWidth="1"/>
    <col min="7189" max="7189" width="11.5703125" style="467" customWidth="1"/>
    <col min="7190" max="7192" width="14.5703125" style="467" customWidth="1"/>
    <col min="7193" max="7424" width="9.140625" style="467"/>
    <col min="7425" max="7425" width="2.7109375" style="467" customWidth="1"/>
    <col min="7426" max="7426" width="9.140625" style="467"/>
    <col min="7427" max="7427" width="50.140625" style="467" customWidth="1"/>
    <col min="7428" max="7428" width="20.42578125" style="467" customWidth="1"/>
    <col min="7429" max="7429" width="11.5703125" style="467" customWidth="1"/>
    <col min="7430" max="7430" width="19.140625" style="467" customWidth="1"/>
    <col min="7431" max="7432" width="14.5703125" style="467" customWidth="1"/>
    <col min="7433" max="7433" width="11.5703125" style="467" customWidth="1"/>
    <col min="7434" max="7436" width="14.5703125" style="467" customWidth="1"/>
    <col min="7437" max="7437" width="11.5703125" style="467" customWidth="1"/>
    <col min="7438" max="7440" width="14.5703125" style="467" customWidth="1"/>
    <col min="7441" max="7441" width="11.5703125" style="467" customWidth="1"/>
    <col min="7442" max="7444" width="14.5703125" style="467" customWidth="1"/>
    <col min="7445" max="7445" width="11.5703125" style="467" customWidth="1"/>
    <col min="7446" max="7448" width="14.5703125" style="467" customWidth="1"/>
    <col min="7449" max="7680" width="9.140625" style="467"/>
    <col min="7681" max="7681" width="2.7109375" style="467" customWidth="1"/>
    <col min="7682" max="7682" width="9.140625" style="467"/>
    <col min="7683" max="7683" width="50.140625" style="467" customWidth="1"/>
    <col min="7684" max="7684" width="20.42578125" style="467" customWidth="1"/>
    <col min="7685" max="7685" width="11.5703125" style="467" customWidth="1"/>
    <col min="7686" max="7686" width="19.140625" style="467" customWidth="1"/>
    <col min="7687" max="7688" width="14.5703125" style="467" customWidth="1"/>
    <col min="7689" max="7689" width="11.5703125" style="467" customWidth="1"/>
    <col min="7690" max="7692" width="14.5703125" style="467" customWidth="1"/>
    <col min="7693" max="7693" width="11.5703125" style="467" customWidth="1"/>
    <col min="7694" max="7696" width="14.5703125" style="467" customWidth="1"/>
    <col min="7697" max="7697" width="11.5703125" style="467" customWidth="1"/>
    <col min="7698" max="7700" width="14.5703125" style="467" customWidth="1"/>
    <col min="7701" max="7701" width="11.5703125" style="467" customWidth="1"/>
    <col min="7702" max="7704" width="14.5703125" style="467" customWidth="1"/>
    <col min="7705" max="7936" width="9.140625" style="467"/>
    <col min="7937" max="7937" width="2.7109375" style="467" customWidth="1"/>
    <col min="7938" max="7938" width="9.140625" style="467"/>
    <col min="7939" max="7939" width="50.140625" style="467" customWidth="1"/>
    <col min="7940" max="7940" width="20.42578125" style="467" customWidth="1"/>
    <col min="7941" max="7941" width="11.5703125" style="467" customWidth="1"/>
    <col min="7942" max="7942" width="19.140625" style="467" customWidth="1"/>
    <col min="7943" max="7944" width="14.5703125" style="467" customWidth="1"/>
    <col min="7945" max="7945" width="11.5703125" style="467" customWidth="1"/>
    <col min="7946" max="7948" width="14.5703125" style="467" customWidth="1"/>
    <col min="7949" max="7949" width="11.5703125" style="467" customWidth="1"/>
    <col min="7950" max="7952" width="14.5703125" style="467" customWidth="1"/>
    <col min="7953" max="7953" width="11.5703125" style="467" customWidth="1"/>
    <col min="7954" max="7956" width="14.5703125" style="467" customWidth="1"/>
    <col min="7957" max="7957" width="11.5703125" style="467" customWidth="1"/>
    <col min="7958" max="7960" width="14.5703125" style="467" customWidth="1"/>
    <col min="7961" max="8192" width="9.140625" style="467"/>
    <col min="8193" max="8193" width="2.7109375" style="467" customWidth="1"/>
    <col min="8194" max="8194" width="9.140625" style="467"/>
    <col min="8195" max="8195" width="50.140625" style="467" customWidth="1"/>
    <col min="8196" max="8196" width="20.42578125" style="467" customWidth="1"/>
    <col min="8197" max="8197" width="11.5703125" style="467" customWidth="1"/>
    <col min="8198" max="8198" width="19.140625" style="467" customWidth="1"/>
    <col min="8199" max="8200" width="14.5703125" style="467" customWidth="1"/>
    <col min="8201" max="8201" width="11.5703125" style="467" customWidth="1"/>
    <col min="8202" max="8204" width="14.5703125" style="467" customWidth="1"/>
    <col min="8205" max="8205" width="11.5703125" style="467" customWidth="1"/>
    <col min="8206" max="8208" width="14.5703125" style="467" customWidth="1"/>
    <col min="8209" max="8209" width="11.5703125" style="467" customWidth="1"/>
    <col min="8210" max="8212" width="14.5703125" style="467" customWidth="1"/>
    <col min="8213" max="8213" width="11.5703125" style="467" customWidth="1"/>
    <col min="8214" max="8216" width="14.5703125" style="467" customWidth="1"/>
    <col min="8217" max="8448" width="9.140625" style="467"/>
    <col min="8449" max="8449" width="2.7109375" style="467" customWidth="1"/>
    <col min="8450" max="8450" width="9.140625" style="467"/>
    <col min="8451" max="8451" width="50.140625" style="467" customWidth="1"/>
    <col min="8452" max="8452" width="20.42578125" style="467" customWidth="1"/>
    <col min="8453" max="8453" width="11.5703125" style="467" customWidth="1"/>
    <col min="8454" max="8454" width="19.140625" style="467" customWidth="1"/>
    <col min="8455" max="8456" width="14.5703125" style="467" customWidth="1"/>
    <col min="8457" max="8457" width="11.5703125" style="467" customWidth="1"/>
    <col min="8458" max="8460" width="14.5703125" style="467" customWidth="1"/>
    <col min="8461" max="8461" width="11.5703125" style="467" customWidth="1"/>
    <col min="8462" max="8464" width="14.5703125" style="467" customWidth="1"/>
    <col min="8465" max="8465" width="11.5703125" style="467" customWidth="1"/>
    <col min="8466" max="8468" width="14.5703125" style="467" customWidth="1"/>
    <col min="8469" max="8469" width="11.5703125" style="467" customWidth="1"/>
    <col min="8470" max="8472" width="14.5703125" style="467" customWidth="1"/>
    <col min="8473" max="8704" width="9.140625" style="467"/>
    <col min="8705" max="8705" width="2.7109375" style="467" customWidth="1"/>
    <col min="8706" max="8706" width="9.140625" style="467"/>
    <col min="8707" max="8707" width="50.140625" style="467" customWidth="1"/>
    <col min="8708" max="8708" width="20.42578125" style="467" customWidth="1"/>
    <col min="8709" max="8709" width="11.5703125" style="467" customWidth="1"/>
    <col min="8710" max="8710" width="19.140625" style="467" customWidth="1"/>
    <col min="8711" max="8712" width="14.5703125" style="467" customWidth="1"/>
    <col min="8713" max="8713" width="11.5703125" style="467" customWidth="1"/>
    <col min="8714" max="8716" width="14.5703125" style="467" customWidth="1"/>
    <col min="8717" max="8717" width="11.5703125" style="467" customWidth="1"/>
    <col min="8718" max="8720" width="14.5703125" style="467" customWidth="1"/>
    <col min="8721" max="8721" width="11.5703125" style="467" customWidth="1"/>
    <col min="8722" max="8724" width="14.5703125" style="467" customWidth="1"/>
    <col min="8725" max="8725" width="11.5703125" style="467" customWidth="1"/>
    <col min="8726" max="8728" width="14.5703125" style="467" customWidth="1"/>
    <col min="8729" max="8960" width="9.140625" style="467"/>
    <col min="8961" max="8961" width="2.7109375" style="467" customWidth="1"/>
    <col min="8962" max="8962" width="9.140625" style="467"/>
    <col min="8963" max="8963" width="50.140625" style="467" customWidth="1"/>
    <col min="8964" max="8964" width="20.42578125" style="467" customWidth="1"/>
    <col min="8965" max="8965" width="11.5703125" style="467" customWidth="1"/>
    <col min="8966" max="8966" width="19.140625" style="467" customWidth="1"/>
    <col min="8967" max="8968" width="14.5703125" style="467" customWidth="1"/>
    <col min="8969" max="8969" width="11.5703125" style="467" customWidth="1"/>
    <col min="8970" max="8972" width="14.5703125" style="467" customWidth="1"/>
    <col min="8973" max="8973" width="11.5703125" style="467" customWidth="1"/>
    <col min="8974" max="8976" width="14.5703125" style="467" customWidth="1"/>
    <col min="8977" max="8977" width="11.5703125" style="467" customWidth="1"/>
    <col min="8978" max="8980" width="14.5703125" style="467" customWidth="1"/>
    <col min="8981" max="8981" width="11.5703125" style="467" customWidth="1"/>
    <col min="8982" max="8984" width="14.5703125" style="467" customWidth="1"/>
    <col min="8985" max="9216" width="9.140625" style="467"/>
    <col min="9217" max="9217" width="2.7109375" style="467" customWidth="1"/>
    <col min="9218" max="9218" width="9.140625" style="467"/>
    <col min="9219" max="9219" width="50.140625" style="467" customWidth="1"/>
    <col min="9220" max="9220" width="20.42578125" style="467" customWidth="1"/>
    <col min="9221" max="9221" width="11.5703125" style="467" customWidth="1"/>
    <col min="9222" max="9222" width="19.140625" style="467" customWidth="1"/>
    <col min="9223" max="9224" width="14.5703125" style="467" customWidth="1"/>
    <col min="9225" max="9225" width="11.5703125" style="467" customWidth="1"/>
    <col min="9226" max="9228" width="14.5703125" style="467" customWidth="1"/>
    <col min="9229" max="9229" width="11.5703125" style="467" customWidth="1"/>
    <col min="9230" max="9232" width="14.5703125" style="467" customWidth="1"/>
    <col min="9233" max="9233" width="11.5703125" style="467" customWidth="1"/>
    <col min="9234" max="9236" width="14.5703125" style="467" customWidth="1"/>
    <col min="9237" max="9237" width="11.5703125" style="467" customWidth="1"/>
    <col min="9238" max="9240" width="14.5703125" style="467" customWidth="1"/>
    <col min="9241" max="9472" width="9.140625" style="467"/>
    <col min="9473" max="9473" width="2.7109375" style="467" customWidth="1"/>
    <col min="9474" max="9474" width="9.140625" style="467"/>
    <col min="9475" max="9475" width="50.140625" style="467" customWidth="1"/>
    <col min="9476" max="9476" width="20.42578125" style="467" customWidth="1"/>
    <col min="9477" max="9477" width="11.5703125" style="467" customWidth="1"/>
    <col min="9478" max="9478" width="19.140625" style="467" customWidth="1"/>
    <col min="9479" max="9480" width="14.5703125" style="467" customWidth="1"/>
    <col min="9481" max="9481" width="11.5703125" style="467" customWidth="1"/>
    <col min="9482" max="9484" width="14.5703125" style="467" customWidth="1"/>
    <col min="9485" max="9485" width="11.5703125" style="467" customWidth="1"/>
    <col min="9486" max="9488" width="14.5703125" style="467" customWidth="1"/>
    <col min="9489" max="9489" width="11.5703125" style="467" customWidth="1"/>
    <col min="9490" max="9492" width="14.5703125" style="467" customWidth="1"/>
    <col min="9493" max="9493" width="11.5703125" style="467" customWidth="1"/>
    <col min="9494" max="9496" width="14.5703125" style="467" customWidth="1"/>
    <col min="9497" max="9728" width="9.140625" style="467"/>
    <col min="9729" max="9729" width="2.7109375" style="467" customWidth="1"/>
    <col min="9730" max="9730" width="9.140625" style="467"/>
    <col min="9731" max="9731" width="50.140625" style="467" customWidth="1"/>
    <col min="9732" max="9732" width="20.42578125" style="467" customWidth="1"/>
    <col min="9733" max="9733" width="11.5703125" style="467" customWidth="1"/>
    <col min="9734" max="9734" width="19.140625" style="467" customWidth="1"/>
    <col min="9735" max="9736" width="14.5703125" style="467" customWidth="1"/>
    <col min="9737" max="9737" width="11.5703125" style="467" customWidth="1"/>
    <col min="9738" max="9740" width="14.5703125" style="467" customWidth="1"/>
    <col min="9741" max="9741" width="11.5703125" style="467" customWidth="1"/>
    <col min="9742" max="9744" width="14.5703125" style="467" customWidth="1"/>
    <col min="9745" max="9745" width="11.5703125" style="467" customWidth="1"/>
    <col min="9746" max="9748" width="14.5703125" style="467" customWidth="1"/>
    <col min="9749" max="9749" width="11.5703125" style="467" customWidth="1"/>
    <col min="9750" max="9752" width="14.5703125" style="467" customWidth="1"/>
    <col min="9753" max="9984" width="9.140625" style="467"/>
    <col min="9985" max="9985" width="2.7109375" style="467" customWidth="1"/>
    <col min="9986" max="9986" width="9.140625" style="467"/>
    <col min="9987" max="9987" width="50.140625" style="467" customWidth="1"/>
    <col min="9988" max="9988" width="20.42578125" style="467" customWidth="1"/>
    <col min="9989" max="9989" width="11.5703125" style="467" customWidth="1"/>
    <col min="9990" max="9990" width="19.140625" style="467" customWidth="1"/>
    <col min="9991" max="9992" width="14.5703125" style="467" customWidth="1"/>
    <col min="9993" max="9993" width="11.5703125" style="467" customWidth="1"/>
    <col min="9994" max="9996" width="14.5703125" style="467" customWidth="1"/>
    <col min="9997" max="9997" width="11.5703125" style="467" customWidth="1"/>
    <col min="9998" max="10000" width="14.5703125" style="467" customWidth="1"/>
    <col min="10001" max="10001" width="11.5703125" style="467" customWidth="1"/>
    <col min="10002" max="10004" width="14.5703125" style="467" customWidth="1"/>
    <col min="10005" max="10005" width="11.5703125" style="467" customWidth="1"/>
    <col min="10006" max="10008" width="14.5703125" style="467" customWidth="1"/>
    <col min="10009" max="10240" width="9.140625" style="467"/>
    <col min="10241" max="10241" width="2.7109375" style="467" customWidth="1"/>
    <col min="10242" max="10242" width="9.140625" style="467"/>
    <col min="10243" max="10243" width="50.140625" style="467" customWidth="1"/>
    <col min="10244" max="10244" width="20.42578125" style="467" customWidth="1"/>
    <col min="10245" max="10245" width="11.5703125" style="467" customWidth="1"/>
    <col min="10246" max="10246" width="19.140625" style="467" customWidth="1"/>
    <col min="10247" max="10248" width="14.5703125" style="467" customWidth="1"/>
    <col min="10249" max="10249" width="11.5703125" style="467" customWidth="1"/>
    <col min="10250" max="10252" width="14.5703125" style="467" customWidth="1"/>
    <col min="10253" max="10253" width="11.5703125" style="467" customWidth="1"/>
    <col min="10254" max="10256" width="14.5703125" style="467" customWidth="1"/>
    <col min="10257" max="10257" width="11.5703125" style="467" customWidth="1"/>
    <col min="10258" max="10260" width="14.5703125" style="467" customWidth="1"/>
    <col min="10261" max="10261" width="11.5703125" style="467" customWidth="1"/>
    <col min="10262" max="10264" width="14.5703125" style="467" customWidth="1"/>
    <col min="10265" max="10496" width="9.140625" style="467"/>
    <col min="10497" max="10497" width="2.7109375" style="467" customWidth="1"/>
    <col min="10498" max="10498" width="9.140625" style="467"/>
    <col min="10499" max="10499" width="50.140625" style="467" customWidth="1"/>
    <col min="10500" max="10500" width="20.42578125" style="467" customWidth="1"/>
    <col min="10501" max="10501" width="11.5703125" style="467" customWidth="1"/>
    <col min="10502" max="10502" width="19.140625" style="467" customWidth="1"/>
    <col min="10503" max="10504" width="14.5703125" style="467" customWidth="1"/>
    <col min="10505" max="10505" width="11.5703125" style="467" customWidth="1"/>
    <col min="10506" max="10508" width="14.5703125" style="467" customWidth="1"/>
    <col min="10509" max="10509" width="11.5703125" style="467" customWidth="1"/>
    <col min="10510" max="10512" width="14.5703125" style="467" customWidth="1"/>
    <col min="10513" max="10513" width="11.5703125" style="467" customWidth="1"/>
    <col min="10514" max="10516" width="14.5703125" style="467" customWidth="1"/>
    <col min="10517" max="10517" width="11.5703125" style="467" customWidth="1"/>
    <col min="10518" max="10520" width="14.5703125" style="467" customWidth="1"/>
    <col min="10521" max="10752" width="9.140625" style="467"/>
    <col min="10753" max="10753" width="2.7109375" style="467" customWidth="1"/>
    <col min="10754" max="10754" width="9.140625" style="467"/>
    <col min="10755" max="10755" width="50.140625" style="467" customWidth="1"/>
    <col min="10756" max="10756" width="20.42578125" style="467" customWidth="1"/>
    <col min="10757" max="10757" width="11.5703125" style="467" customWidth="1"/>
    <col min="10758" max="10758" width="19.140625" style="467" customWidth="1"/>
    <col min="10759" max="10760" width="14.5703125" style="467" customWidth="1"/>
    <col min="10761" max="10761" width="11.5703125" style="467" customWidth="1"/>
    <col min="10762" max="10764" width="14.5703125" style="467" customWidth="1"/>
    <col min="10765" max="10765" width="11.5703125" style="467" customWidth="1"/>
    <col min="10766" max="10768" width="14.5703125" style="467" customWidth="1"/>
    <col min="10769" max="10769" width="11.5703125" style="467" customWidth="1"/>
    <col min="10770" max="10772" width="14.5703125" style="467" customWidth="1"/>
    <col min="10773" max="10773" width="11.5703125" style="467" customWidth="1"/>
    <col min="10774" max="10776" width="14.5703125" style="467" customWidth="1"/>
    <col min="10777" max="11008" width="9.140625" style="467"/>
    <col min="11009" max="11009" width="2.7109375" style="467" customWidth="1"/>
    <col min="11010" max="11010" width="9.140625" style="467"/>
    <col min="11011" max="11011" width="50.140625" style="467" customWidth="1"/>
    <col min="11012" max="11012" width="20.42578125" style="467" customWidth="1"/>
    <col min="11013" max="11013" width="11.5703125" style="467" customWidth="1"/>
    <col min="11014" max="11014" width="19.140625" style="467" customWidth="1"/>
    <col min="11015" max="11016" width="14.5703125" style="467" customWidth="1"/>
    <col min="11017" max="11017" width="11.5703125" style="467" customWidth="1"/>
    <col min="11018" max="11020" width="14.5703125" style="467" customWidth="1"/>
    <col min="11021" max="11021" width="11.5703125" style="467" customWidth="1"/>
    <col min="11022" max="11024" width="14.5703125" style="467" customWidth="1"/>
    <col min="11025" max="11025" width="11.5703125" style="467" customWidth="1"/>
    <col min="11026" max="11028" width="14.5703125" style="467" customWidth="1"/>
    <col min="11029" max="11029" width="11.5703125" style="467" customWidth="1"/>
    <col min="11030" max="11032" width="14.5703125" style="467" customWidth="1"/>
    <col min="11033" max="11264" width="9.140625" style="467"/>
    <col min="11265" max="11265" width="2.7109375" style="467" customWidth="1"/>
    <col min="11266" max="11266" width="9.140625" style="467"/>
    <col min="11267" max="11267" width="50.140625" style="467" customWidth="1"/>
    <col min="11268" max="11268" width="20.42578125" style="467" customWidth="1"/>
    <col min="11269" max="11269" width="11.5703125" style="467" customWidth="1"/>
    <col min="11270" max="11270" width="19.140625" style="467" customWidth="1"/>
    <col min="11271" max="11272" width="14.5703125" style="467" customWidth="1"/>
    <col min="11273" max="11273" width="11.5703125" style="467" customWidth="1"/>
    <col min="11274" max="11276" width="14.5703125" style="467" customWidth="1"/>
    <col min="11277" max="11277" width="11.5703125" style="467" customWidth="1"/>
    <col min="11278" max="11280" width="14.5703125" style="467" customWidth="1"/>
    <col min="11281" max="11281" width="11.5703125" style="467" customWidth="1"/>
    <col min="11282" max="11284" width="14.5703125" style="467" customWidth="1"/>
    <col min="11285" max="11285" width="11.5703125" style="467" customWidth="1"/>
    <col min="11286" max="11288" width="14.5703125" style="467" customWidth="1"/>
    <col min="11289" max="11520" width="9.140625" style="467"/>
    <col min="11521" max="11521" width="2.7109375" style="467" customWidth="1"/>
    <col min="11522" max="11522" width="9.140625" style="467"/>
    <col min="11523" max="11523" width="50.140625" style="467" customWidth="1"/>
    <col min="11524" max="11524" width="20.42578125" style="467" customWidth="1"/>
    <col min="11525" max="11525" width="11.5703125" style="467" customWidth="1"/>
    <col min="11526" max="11526" width="19.140625" style="467" customWidth="1"/>
    <col min="11527" max="11528" width="14.5703125" style="467" customWidth="1"/>
    <col min="11529" max="11529" width="11.5703125" style="467" customWidth="1"/>
    <col min="11530" max="11532" width="14.5703125" style="467" customWidth="1"/>
    <col min="11533" max="11533" width="11.5703125" style="467" customWidth="1"/>
    <col min="11534" max="11536" width="14.5703125" style="467" customWidth="1"/>
    <col min="11537" max="11537" width="11.5703125" style="467" customWidth="1"/>
    <col min="11538" max="11540" width="14.5703125" style="467" customWidth="1"/>
    <col min="11541" max="11541" width="11.5703125" style="467" customWidth="1"/>
    <col min="11542" max="11544" width="14.5703125" style="467" customWidth="1"/>
    <col min="11545" max="11776" width="9.140625" style="467"/>
    <col min="11777" max="11777" width="2.7109375" style="467" customWidth="1"/>
    <col min="11778" max="11778" width="9.140625" style="467"/>
    <col min="11779" max="11779" width="50.140625" style="467" customWidth="1"/>
    <col min="11780" max="11780" width="20.42578125" style="467" customWidth="1"/>
    <col min="11781" max="11781" width="11.5703125" style="467" customWidth="1"/>
    <col min="11782" max="11782" width="19.140625" style="467" customWidth="1"/>
    <col min="11783" max="11784" width="14.5703125" style="467" customWidth="1"/>
    <col min="11785" max="11785" width="11.5703125" style="467" customWidth="1"/>
    <col min="11786" max="11788" width="14.5703125" style="467" customWidth="1"/>
    <col min="11789" max="11789" width="11.5703125" style="467" customWidth="1"/>
    <col min="11790" max="11792" width="14.5703125" style="467" customWidth="1"/>
    <col min="11793" max="11793" width="11.5703125" style="467" customWidth="1"/>
    <col min="11794" max="11796" width="14.5703125" style="467" customWidth="1"/>
    <col min="11797" max="11797" width="11.5703125" style="467" customWidth="1"/>
    <col min="11798" max="11800" width="14.5703125" style="467" customWidth="1"/>
    <col min="11801" max="12032" width="9.140625" style="467"/>
    <col min="12033" max="12033" width="2.7109375" style="467" customWidth="1"/>
    <col min="12034" max="12034" width="9.140625" style="467"/>
    <col min="12035" max="12035" width="50.140625" style="467" customWidth="1"/>
    <col min="12036" max="12036" width="20.42578125" style="467" customWidth="1"/>
    <col min="12037" max="12037" width="11.5703125" style="467" customWidth="1"/>
    <col min="12038" max="12038" width="19.140625" style="467" customWidth="1"/>
    <col min="12039" max="12040" width="14.5703125" style="467" customWidth="1"/>
    <col min="12041" max="12041" width="11.5703125" style="467" customWidth="1"/>
    <col min="12042" max="12044" width="14.5703125" style="467" customWidth="1"/>
    <col min="12045" max="12045" width="11.5703125" style="467" customWidth="1"/>
    <col min="12046" max="12048" width="14.5703125" style="467" customWidth="1"/>
    <col min="12049" max="12049" width="11.5703125" style="467" customWidth="1"/>
    <col min="12050" max="12052" width="14.5703125" style="467" customWidth="1"/>
    <col min="12053" max="12053" width="11.5703125" style="467" customWidth="1"/>
    <col min="12054" max="12056" width="14.5703125" style="467" customWidth="1"/>
    <col min="12057" max="12288" width="9.140625" style="467"/>
    <col min="12289" max="12289" width="2.7109375" style="467" customWidth="1"/>
    <col min="12290" max="12290" width="9.140625" style="467"/>
    <col min="12291" max="12291" width="50.140625" style="467" customWidth="1"/>
    <col min="12292" max="12292" width="20.42578125" style="467" customWidth="1"/>
    <col min="12293" max="12293" width="11.5703125" style="467" customWidth="1"/>
    <col min="12294" max="12294" width="19.140625" style="467" customWidth="1"/>
    <col min="12295" max="12296" width="14.5703125" style="467" customWidth="1"/>
    <col min="12297" max="12297" width="11.5703125" style="467" customWidth="1"/>
    <col min="12298" max="12300" width="14.5703125" style="467" customWidth="1"/>
    <col min="12301" max="12301" width="11.5703125" style="467" customWidth="1"/>
    <col min="12302" max="12304" width="14.5703125" style="467" customWidth="1"/>
    <col min="12305" max="12305" width="11.5703125" style="467" customWidth="1"/>
    <col min="12306" max="12308" width="14.5703125" style="467" customWidth="1"/>
    <col min="12309" max="12309" width="11.5703125" style="467" customWidth="1"/>
    <col min="12310" max="12312" width="14.5703125" style="467" customWidth="1"/>
    <col min="12313" max="12544" width="9.140625" style="467"/>
    <col min="12545" max="12545" width="2.7109375" style="467" customWidth="1"/>
    <col min="12546" max="12546" width="9.140625" style="467"/>
    <col min="12547" max="12547" width="50.140625" style="467" customWidth="1"/>
    <col min="12548" max="12548" width="20.42578125" style="467" customWidth="1"/>
    <col min="12549" max="12549" width="11.5703125" style="467" customWidth="1"/>
    <col min="12550" max="12550" width="19.140625" style="467" customWidth="1"/>
    <col min="12551" max="12552" width="14.5703125" style="467" customWidth="1"/>
    <col min="12553" max="12553" width="11.5703125" style="467" customWidth="1"/>
    <col min="12554" max="12556" width="14.5703125" style="467" customWidth="1"/>
    <col min="12557" max="12557" width="11.5703125" style="467" customWidth="1"/>
    <col min="12558" max="12560" width="14.5703125" style="467" customWidth="1"/>
    <col min="12561" max="12561" width="11.5703125" style="467" customWidth="1"/>
    <col min="12562" max="12564" width="14.5703125" style="467" customWidth="1"/>
    <col min="12565" max="12565" width="11.5703125" style="467" customWidth="1"/>
    <col min="12566" max="12568" width="14.5703125" style="467" customWidth="1"/>
    <col min="12569" max="12800" width="9.140625" style="467"/>
    <col min="12801" max="12801" width="2.7109375" style="467" customWidth="1"/>
    <col min="12802" max="12802" width="9.140625" style="467"/>
    <col min="12803" max="12803" width="50.140625" style="467" customWidth="1"/>
    <col min="12804" max="12804" width="20.42578125" style="467" customWidth="1"/>
    <col min="12805" max="12805" width="11.5703125" style="467" customWidth="1"/>
    <col min="12806" max="12806" width="19.140625" style="467" customWidth="1"/>
    <col min="12807" max="12808" width="14.5703125" style="467" customWidth="1"/>
    <col min="12809" max="12809" width="11.5703125" style="467" customWidth="1"/>
    <col min="12810" max="12812" width="14.5703125" style="467" customWidth="1"/>
    <col min="12813" max="12813" width="11.5703125" style="467" customWidth="1"/>
    <col min="12814" max="12816" width="14.5703125" style="467" customWidth="1"/>
    <col min="12817" max="12817" width="11.5703125" style="467" customWidth="1"/>
    <col min="12818" max="12820" width="14.5703125" style="467" customWidth="1"/>
    <col min="12821" max="12821" width="11.5703125" style="467" customWidth="1"/>
    <col min="12822" max="12824" width="14.5703125" style="467" customWidth="1"/>
    <col min="12825" max="13056" width="9.140625" style="467"/>
    <col min="13057" max="13057" width="2.7109375" style="467" customWidth="1"/>
    <col min="13058" max="13058" width="9.140625" style="467"/>
    <col min="13059" max="13059" width="50.140625" style="467" customWidth="1"/>
    <col min="13060" max="13060" width="20.42578125" style="467" customWidth="1"/>
    <col min="13061" max="13061" width="11.5703125" style="467" customWidth="1"/>
    <col min="13062" max="13062" width="19.140625" style="467" customWidth="1"/>
    <col min="13063" max="13064" width="14.5703125" style="467" customWidth="1"/>
    <col min="13065" max="13065" width="11.5703125" style="467" customWidth="1"/>
    <col min="13066" max="13068" width="14.5703125" style="467" customWidth="1"/>
    <col min="13069" max="13069" width="11.5703125" style="467" customWidth="1"/>
    <col min="13070" max="13072" width="14.5703125" style="467" customWidth="1"/>
    <col min="13073" max="13073" width="11.5703125" style="467" customWidth="1"/>
    <col min="13074" max="13076" width="14.5703125" style="467" customWidth="1"/>
    <col min="13077" max="13077" width="11.5703125" style="467" customWidth="1"/>
    <col min="13078" max="13080" width="14.5703125" style="467" customWidth="1"/>
    <col min="13081" max="13312" width="9.140625" style="467"/>
    <col min="13313" max="13313" width="2.7109375" style="467" customWidth="1"/>
    <col min="13314" max="13314" width="9.140625" style="467"/>
    <col min="13315" max="13315" width="50.140625" style="467" customWidth="1"/>
    <col min="13316" max="13316" width="20.42578125" style="467" customWidth="1"/>
    <col min="13317" max="13317" width="11.5703125" style="467" customWidth="1"/>
    <col min="13318" max="13318" width="19.140625" style="467" customWidth="1"/>
    <col min="13319" max="13320" width="14.5703125" style="467" customWidth="1"/>
    <col min="13321" max="13321" width="11.5703125" style="467" customWidth="1"/>
    <col min="13322" max="13324" width="14.5703125" style="467" customWidth="1"/>
    <col min="13325" max="13325" width="11.5703125" style="467" customWidth="1"/>
    <col min="13326" max="13328" width="14.5703125" style="467" customWidth="1"/>
    <col min="13329" max="13329" width="11.5703125" style="467" customWidth="1"/>
    <col min="13330" max="13332" width="14.5703125" style="467" customWidth="1"/>
    <col min="13333" max="13333" width="11.5703125" style="467" customWidth="1"/>
    <col min="13334" max="13336" width="14.5703125" style="467" customWidth="1"/>
    <col min="13337" max="13568" width="9.140625" style="467"/>
    <col min="13569" max="13569" width="2.7109375" style="467" customWidth="1"/>
    <col min="13570" max="13570" width="9.140625" style="467"/>
    <col min="13571" max="13571" width="50.140625" style="467" customWidth="1"/>
    <col min="13572" max="13572" width="20.42578125" style="467" customWidth="1"/>
    <col min="13573" max="13573" width="11.5703125" style="467" customWidth="1"/>
    <col min="13574" max="13574" width="19.140625" style="467" customWidth="1"/>
    <col min="13575" max="13576" width="14.5703125" style="467" customWidth="1"/>
    <col min="13577" max="13577" width="11.5703125" style="467" customWidth="1"/>
    <col min="13578" max="13580" width="14.5703125" style="467" customWidth="1"/>
    <col min="13581" max="13581" width="11.5703125" style="467" customWidth="1"/>
    <col min="13582" max="13584" width="14.5703125" style="467" customWidth="1"/>
    <col min="13585" max="13585" width="11.5703125" style="467" customWidth="1"/>
    <col min="13586" max="13588" width="14.5703125" style="467" customWidth="1"/>
    <col min="13589" max="13589" width="11.5703125" style="467" customWidth="1"/>
    <col min="13590" max="13592" width="14.5703125" style="467" customWidth="1"/>
    <col min="13593" max="13824" width="9.140625" style="467"/>
    <col min="13825" max="13825" width="2.7109375" style="467" customWidth="1"/>
    <col min="13826" max="13826" width="9.140625" style="467"/>
    <col min="13827" max="13827" width="50.140625" style="467" customWidth="1"/>
    <col min="13828" max="13828" width="20.42578125" style="467" customWidth="1"/>
    <col min="13829" max="13829" width="11.5703125" style="467" customWidth="1"/>
    <col min="13830" max="13830" width="19.140625" style="467" customWidth="1"/>
    <col min="13831" max="13832" width="14.5703125" style="467" customWidth="1"/>
    <col min="13833" max="13833" width="11.5703125" style="467" customWidth="1"/>
    <col min="13834" max="13836" width="14.5703125" style="467" customWidth="1"/>
    <col min="13837" max="13837" width="11.5703125" style="467" customWidth="1"/>
    <col min="13838" max="13840" width="14.5703125" style="467" customWidth="1"/>
    <col min="13841" max="13841" width="11.5703125" style="467" customWidth="1"/>
    <col min="13842" max="13844" width="14.5703125" style="467" customWidth="1"/>
    <col min="13845" max="13845" width="11.5703125" style="467" customWidth="1"/>
    <col min="13846" max="13848" width="14.5703125" style="467" customWidth="1"/>
    <col min="13849" max="14080" width="9.140625" style="467"/>
    <col min="14081" max="14081" width="2.7109375" style="467" customWidth="1"/>
    <col min="14082" max="14082" width="9.140625" style="467"/>
    <col min="14083" max="14083" width="50.140625" style="467" customWidth="1"/>
    <col min="14084" max="14084" width="20.42578125" style="467" customWidth="1"/>
    <col min="14085" max="14085" width="11.5703125" style="467" customWidth="1"/>
    <col min="14086" max="14086" width="19.140625" style="467" customWidth="1"/>
    <col min="14087" max="14088" width="14.5703125" style="467" customWidth="1"/>
    <col min="14089" max="14089" width="11.5703125" style="467" customWidth="1"/>
    <col min="14090" max="14092" width="14.5703125" style="467" customWidth="1"/>
    <col min="14093" max="14093" width="11.5703125" style="467" customWidth="1"/>
    <col min="14094" max="14096" width="14.5703125" style="467" customWidth="1"/>
    <col min="14097" max="14097" width="11.5703125" style="467" customWidth="1"/>
    <col min="14098" max="14100" width="14.5703125" style="467" customWidth="1"/>
    <col min="14101" max="14101" width="11.5703125" style="467" customWidth="1"/>
    <col min="14102" max="14104" width="14.5703125" style="467" customWidth="1"/>
    <col min="14105" max="14336" width="9.140625" style="467"/>
    <col min="14337" max="14337" width="2.7109375" style="467" customWidth="1"/>
    <col min="14338" max="14338" width="9.140625" style="467"/>
    <col min="14339" max="14339" width="50.140625" style="467" customWidth="1"/>
    <col min="14340" max="14340" width="20.42578125" style="467" customWidth="1"/>
    <col min="14341" max="14341" width="11.5703125" style="467" customWidth="1"/>
    <col min="14342" max="14342" width="19.140625" style="467" customWidth="1"/>
    <col min="14343" max="14344" width="14.5703125" style="467" customWidth="1"/>
    <col min="14345" max="14345" width="11.5703125" style="467" customWidth="1"/>
    <col min="14346" max="14348" width="14.5703125" style="467" customWidth="1"/>
    <col min="14349" max="14349" width="11.5703125" style="467" customWidth="1"/>
    <col min="14350" max="14352" width="14.5703125" style="467" customWidth="1"/>
    <col min="14353" max="14353" width="11.5703125" style="467" customWidth="1"/>
    <col min="14354" max="14356" width="14.5703125" style="467" customWidth="1"/>
    <col min="14357" max="14357" width="11.5703125" style="467" customWidth="1"/>
    <col min="14358" max="14360" width="14.5703125" style="467" customWidth="1"/>
    <col min="14361" max="14592" width="9.140625" style="467"/>
    <col min="14593" max="14593" width="2.7109375" style="467" customWidth="1"/>
    <col min="14594" max="14594" width="9.140625" style="467"/>
    <col min="14595" max="14595" width="50.140625" style="467" customWidth="1"/>
    <col min="14596" max="14596" width="20.42578125" style="467" customWidth="1"/>
    <col min="14597" max="14597" width="11.5703125" style="467" customWidth="1"/>
    <col min="14598" max="14598" width="19.140625" style="467" customWidth="1"/>
    <col min="14599" max="14600" width="14.5703125" style="467" customWidth="1"/>
    <col min="14601" max="14601" width="11.5703125" style="467" customWidth="1"/>
    <col min="14602" max="14604" width="14.5703125" style="467" customWidth="1"/>
    <col min="14605" max="14605" width="11.5703125" style="467" customWidth="1"/>
    <col min="14606" max="14608" width="14.5703125" style="467" customWidth="1"/>
    <col min="14609" max="14609" width="11.5703125" style="467" customWidth="1"/>
    <col min="14610" max="14612" width="14.5703125" style="467" customWidth="1"/>
    <col min="14613" max="14613" width="11.5703125" style="467" customWidth="1"/>
    <col min="14614" max="14616" width="14.5703125" style="467" customWidth="1"/>
    <col min="14617" max="14848" width="9.140625" style="467"/>
    <col min="14849" max="14849" width="2.7109375" style="467" customWidth="1"/>
    <col min="14850" max="14850" width="9.140625" style="467"/>
    <col min="14851" max="14851" width="50.140625" style="467" customWidth="1"/>
    <col min="14852" max="14852" width="20.42578125" style="467" customWidth="1"/>
    <col min="14853" max="14853" width="11.5703125" style="467" customWidth="1"/>
    <col min="14854" max="14854" width="19.140625" style="467" customWidth="1"/>
    <col min="14855" max="14856" width="14.5703125" style="467" customWidth="1"/>
    <col min="14857" max="14857" width="11.5703125" style="467" customWidth="1"/>
    <col min="14858" max="14860" width="14.5703125" style="467" customWidth="1"/>
    <col min="14861" max="14861" width="11.5703125" style="467" customWidth="1"/>
    <col min="14862" max="14864" width="14.5703125" style="467" customWidth="1"/>
    <col min="14865" max="14865" width="11.5703125" style="467" customWidth="1"/>
    <col min="14866" max="14868" width="14.5703125" style="467" customWidth="1"/>
    <col min="14869" max="14869" width="11.5703125" style="467" customWidth="1"/>
    <col min="14870" max="14872" width="14.5703125" style="467" customWidth="1"/>
    <col min="14873" max="15104" width="9.140625" style="467"/>
    <col min="15105" max="15105" width="2.7109375" style="467" customWidth="1"/>
    <col min="15106" max="15106" width="9.140625" style="467"/>
    <col min="15107" max="15107" width="50.140625" style="467" customWidth="1"/>
    <col min="15108" max="15108" width="20.42578125" style="467" customWidth="1"/>
    <col min="15109" max="15109" width="11.5703125" style="467" customWidth="1"/>
    <col min="15110" max="15110" width="19.140625" style="467" customWidth="1"/>
    <col min="15111" max="15112" width="14.5703125" style="467" customWidth="1"/>
    <col min="15113" max="15113" width="11.5703125" style="467" customWidth="1"/>
    <col min="15114" max="15116" width="14.5703125" style="467" customWidth="1"/>
    <col min="15117" max="15117" width="11.5703125" style="467" customWidth="1"/>
    <col min="15118" max="15120" width="14.5703125" style="467" customWidth="1"/>
    <col min="15121" max="15121" width="11.5703125" style="467" customWidth="1"/>
    <col min="15122" max="15124" width="14.5703125" style="467" customWidth="1"/>
    <col min="15125" max="15125" width="11.5703125" style="467" customWidth="1"/>
    <col min="15126" max="15128" width="14.5703125" style="467" customWidth="1"/>
    <col min="15129" max="15360" width="9.140625" style="467"/>
    <col min="15361" max="15361" width="2.7109375" style="467" customWidth="1"/>
    <col min="15362" max="15362" width="9.140625" style="467"/>
    <col min="15363" max="15363" width="50.140625" style="467" customWidth="1"/>
    <col min="15364" max="15364" width="20.42578125" style="467" customWidth="1"/>
    <col min="15365" max="15365" width="11.5703125" style="467" customWidth="1"/>
    <col min="15366" max="15366" width="19.140625" style="467" customWidth="1"/>
    <col min="15367" max="15368" width="14.5703125" style="467" customWidth="1"/>
    <col min="15369" max="15369" width="11.5703125" style="467" customWidth="1"/>
    <col min="15370" max="15372" width="14.5703125" style="467" customWidth="1"/>
    <col min="15373" max="15373" width="11.5703125" style="467" customWidth="1"/>
    <col min="15374" max="15376" width="14.5703125" style="467" customWidth="1"/>
    <col min="15377" max="15377" width="11.5703125" style="467" customWidth="1"/>
    <col min="15378" max="15380" width="14.5703125" style="467" customWidth="1"/>
    <col min="15381" max="15381" width="11.5703125" style="467" customWidth="1"/>
    <col min="15382" max="15384" width="14.5703125" style="467" customWidth="1"/>
    <col min="15385" max="15616" width="9.140625" style="467"/>
    <col min="15617" max="15617" width="2.7109375" style="467" customWidth="1"/>
    <col min="15618" max="15618" width="9.140625" style="467"/>
    <col min="15619" max="15619" width="50.140625" style="467" customWidth="1"/>
    <col min="15620" max="15620" width="20.42578125" style="467" customWidth="1"/>
    <col min="15621" max="15621" width="11.5703125" style="467" customWidth="1"/>
    <col min="15622" max="15622" width="19.140625" style="467" customWidth="1"/>
    <col min="15623" max="15624" width="14.5703125" style="467" customWidth="1"/>
    <col min="15625" max="15625" width="11.5703125" style="467" customWidth="1"/>
    <col min="15626" max="15628" width="14.5703125" style="467" customWidth="1"/>
    <col min="15629" max="15629" width="11.5703125" style="467" customWidth="1"/>
    <col min="15630" max="15632" width="14.5703125" style="467" customWidth="1"/>
    <col min="15633" max="15633" width="11.5703125" style="467" customWidth="1"/>
    <col min="15634" max="15636" width="14.5703125" style="467" customWidth="1"/>
    <col min="15637" max="15637" width="11.5703125" style="467" customWidth="1"/>
    <col min="15638" max="15640" width="14.5703125" style="467" customWidth="1"/>
    <col min="15641" max="15872" width="9.140625" style="467"/>
    <col min="15873" max="15873" width="2.7109375" style="467" customWidth="1"/>
    <col min="15874" max="15874" width="9.140625" style="467"/>
    <col min="15875" max="15875" width="50.140625" style="467" customWidth="1"/>
    <col min="15876" max="15876" width="20.42578125" style="467" customWidth="1"/>
    <col min="15877" max="15877" width="11.5703125" style="467" customWidth="1"/>
    <col min="15878" max="15878" width="19.140625" style="467" customWidth="1"/>
    <col min="15879" max="15880" width="14.5703125" style="467" customWidth="1"/>
    <col min="15881" max="15881" width="11.5703125" style="467" customWidth="1"/>
    <col min="15882" max="15884" width="14.5703125" style="467" customWidth="1"/>
    <col min="15885" max="15885" width="11.5703125" style="467" customWidth="1"/>
    <col min="15886" max="15888" width="14.5703125" style="467" customWidth="1"/>
    <col min="15889" max="15889" width="11.5703125" style="467" customWidth="1"/>
    <col min="15890" max="15892" width="14.5703125" style="467" customWidth="1"/>
    <col min="15893" max="15893" width="11.5703125" style="467" customWidth="1"/>
    <col min="15894" max="15896" width="14.5703125" style="467" customWidth="1"/>
    <col min="15897" max="16128" width="9.140625" style="467"/>
    <col min="16129" max="16129" width="2.7109375" style="467" customWidth="1"/>
    <col min="16130" max="16130" width="9.140625" style="467"/>
    <col min="16131" max="16131" width="50.140625" style="467" customWidth="1"/>
    <col min="16132" max="16132" width="20.42578125" style="467" customWidth="1"/>
    <col min="16133" max="16133" width="11.5703125" style="467" customWidth="1"/>
    <col min="16134" max="16134" width="19.140625" style="467" customWidth="1"/>
    <col min="16135" max="16136" width="14.5703125" style="467" customWidth="1"/>
    <col min="16137" max="16137" width="11.5703125" style="467" customWidth="1"/>
    <col min="16138" max="16140" width="14.5703125" style="467" customWidth="1"/>
    <col min="16141" max="16141" width="11.5703125" style="467" customWidth="1"/>
    <col min="16142" max="16144" width="14.5703125" style="467" customWidth="1"/>
    <col min="16145" max="16145" width="11.5703125" style="467" customWidth="1"/>
    <col min="16146" max="16148" width="14.5703125" style="467" customWidth="1"/>
    <col min="16149" max="16149" width="11.5703125" style="467" customWidth="1"/>
    <col min="16150" max="16152" width="14.5703125" style="467" customWidth="1"/>
    <col min="16153" max="16384" width="9.140625" style="467"/>
  </cols>
  <sheetData>
    <row r="1" spans="2:24" ht="15" customHeight="1" x14ac:dyDescent="0.25">
      <c r="B1" s="465"/>
      <c r="C1" s="539" t="s">
        <v>611</v>
      </c>
      <c r="D1" s="496"/>
      <c r="E1" s="627" t="s">
        <v>612</v>
      </c>
      <c r="F1" s="628"/>
      <c r="G1" s="628"/>
      <c r="H1" s="629"/>
      <c r="I1" s="627" t="s">
        <v>613</v>
      </c>
      <c r="J1" s="628"/>
      <c r="K1" s="628"/>
      <c r="L1" s="629"/>
      <c r="M1" s="627" t="s">
        <v>614</v>
      </c>
      <c r="N1" s="628"/>
      <c r="O1" s="628"/>
      <c r="P1" s="629"/>
      <c r="Q1" s="627" t="s">
        <v>615</v>
      </c>
      <c r="R1" s="628"/>
      <c r="S1" s="628"/>
      <c r="T1" s="629"/>
      <c r="U1" s="628" t="s">
        <v>616</v>
      </c>
      <c r="V1" s="628"/>
      <c r="W1" s="628"/>
      <c r="X1" s="629"/>
    </row>
    <row r="2" spans="2:24" ht="15" x14ac:dyDescent="0.25">
      <c r="B2" s="468"/>
      <c r="C2" s="540" t="s">
        <v>1046</v>
      </c>
      <c r="D2" s="497"/>
      <c r="E2" s="630"/>
      <c r="F2" s="631"/>
      <c r="G2" s="631"/>
      <c r="H2" s="632"/>
      <c r="I2" s="630"/>
      <c r="J2" s="631"/>
      <c r="K2" s="631"/>
      <c r="L2" s="632"/>
      <c r="M2" s="630"/>
      <c r="N2" s="631"/>
      <c r="O2" s="631"/>
      <c r="P2" s="632"/>
      <c r="Q2" s="630"/>
      <c r="R2" s="631"/>
      <c r="S2" s="631"/>
      <c r="T2" s="632"/>
      <c r="U2" s="631"/>
      <c r="V2" s="631"/>
      <c r="W2" s="631"/>
      <c r="X2" s="632"/>
    </row>
    <row r="3" spans="2:24" ht="15.75" thickBot="1" x14ac:dyDescent="0.3">
      <c r="B3" s="468"/>
      <c r="C3" s="540" t="s">
        <v>1068</v>
      </c>
      <c r="D3" s="497"/>
      <c r="E3" s="630"/>
      <c r="F3" s="631"/>
      <c r="G3" s="631"/>
      <c r="H3" s="632"/>
      <c r="I3" s="630"/>
      <c r="J3" s="631"/>
      <c r="K3" s="631"/>
      <c r="L3" s="632"/>
      <c r="M3" s="630"/>
      <c r="N3" s="631"/>
      <c r="O3" s="631"/>
      <c r="P3" s="632"/>
      <c r="Q3" s="630"/>
      <c r="R3" s="631"/>
      <c r="S3" s="631"/>
      <c r="T3" s="632"/>
      <c r="U3" s="631"/>
      <c r="V3" s="631"/>
      <c r="W3" s="631"/>
      <c r="X3" s="632"/>
    </row>
    <row r="4" spans="2:24" ht="31.5" customHeight="1" x14ac:dyDescent="0.2">
      <c r="B4" s="541" t="s">
        <v>414</v>
      </c>
      <c r="C4" s="542" t="s">
        <v>2</v>
      </c>
      <c r="D4" s="543" t="s">
        <v>416</v>
      </c>
      <c r="E4" s="536" t="s">
        <v>854</v>
      </c>
      <c r="F4" s="537" t="s">
        <v>415</v>
      </c>
      <c r="G4" s="537" t="s">
        <v>1</v>
      </c>
      <c r="H4" s="538" t="s">
        <v>417</v>
      </c>
      <c r="I4" s="536" t="s">
        <v>625</v>
      </c>
      <c r="J4" s="537" t="s">
        <v>415</v>
      </c>
      <c r="K4" s="537" t="s">
        <v>1</v>
      </c>
      <c r="L4" s="538" t="s">
        <v>417</v>
      </c>
      <c r="M4" s="536" t="s">
        <v>625</v>
      </c>
      <c r="N4" s="537" t="s">
        <v>415</v>
      </c>
      <c r="O4" s="537" t="s">
        <v>1</v>
      </c>
      <c r="P4" s="538" t="s">
        <v>417</v>
      </c>
      <c r="Q4" s="536" t="s">
        <v>625</v>
      </c>
      <c r="R4" s="537" t="s">
        <v>415</v>
      </c>
      <c r="S4" s="537" t="s">
        <v>1</v>
      </c>
      <c r="T4" s="538" t="s">
        <v>417</v>
      </c>
      <c r="U4" s="536" t="s">
        <v>625</v>
      </c>
      <c r="V4" s="537" t="s">
        <v>415</v>
      </c>
      <c r="W4" s="537" t="s">
        <v>1</v>
      </c>
      <c r="X4" s="538" t="s">
        <v>417</v>
      </c>
    </row>
    <row r="5" spans="2:24" x14ac:dyDescent="0.2">
      <c r="B5" s="470" t="s">
        <v>654</v>
      </c>
      <c r="C5" s="470" t="s">
        <v>655</v>
      </c>
      <c r="D5" s="470" t="s">
        <v>653</v>
      </c>
      <c r="E5" s="530">
        <v>29</v>
      </c>
      <c r="F5" s="470">
        <v>6736077.6999999993</v>
      </c>
      <c r="G5" s="470">
        <v>3361583</v>
      </c>
      <c r="H5" s="531">
        <v>2</v>
      </c>
      <c r="I5" s="530">
        <v>8</v>
      </c>
      <c r="J5" s="470">
        <v>1528421.3</v>
      </c>
      <c r="K5" s="470">
        <v>821526</v>
      </c>
      <c r="L5" s="531">
        <v>1.86</v>
      </c>
      <c r="M5" s="530">
        <v>5</v>
      </c>
      <c r="N5" s="470">
        <v>2182338.5</v>
      </c>
      <c r="O5" s="470">
        <v>534707</v>
      </c>
      <c r="P5" s="531">
        <v>4.08</v>
      </c>
      <c r="Q5" s="530">
        <v>2</v>
      </c>
      <c r="R5" s="470">
        <v>549350</v>
      </c>
      <c r="S5" s="470">
        <v>229390</v>
      </c>
      <c r="T5" s="531">
        <v>2.39</v>
      </c>
      <c r="U5" s="530">
        <v>13</v>
      </c>
      <c r="V5" s="470">
        <v>2438873.5</v>
      </c>
      <c r="W5" s="470">
        <v>1755352</v>
      </c>
      <c r="X5" s="531">
        <v>1.39</v>
      </c>
    </row>
    <row r="6" spans="2:24" x14ac:dyDescent="0.2">
      <c r="B6" s="470" t="s">
        <v>127</v>
      </c>
      <c r="C6" s="470" t="s">
        <v>125</v>
      </c>
      <c r="D6" s="470" t="s">
        <v>653</v>
      </c>
      <c r="E6" s="530">
        <v>14</v>
      </c>
      <c r="F6" s="470">
        <v>998637.09</v>
      </c>
      <c r="G6" s="470">
        <v>936049</v>
      </c>
      <c r="H6" s="531">
        <v>1.07</v>
      </c>
      <c r="I6" s="530">
        <v>4</v>
      </c>
      <c r="J6" s="470">
        <v>210464.6</v>
      </c>
      <c r="K6" s="470">
        <v>198150</v>
      </c>
      <c r="L6" s="531">
        <v>1.06</v>
      </c>
      <c r="M6" s="530">
        <v>2</v>
      </c>
      <c r="N6" s="470">
        <v>166902.5</v>
      </c>
      <c r="O6" s="470">
        <v>71400</v>
      </c>
      <c r="P6" s="531">
        <v>2.34</v>
      </c>
      <c r="Q6" s="530">
        <v>5</v>
      </c>
      <c r="R6" s="470">
        <v>329848.3</v>
      </c>
      <c r="S6" s="470">
        <v>548430</v>
      </c>
      <c r="T6" s="531">
        <v>0.6</v>
      </c>
      <c r="U6" s="530">
        <v>2</v>
      </c>
      <c r="V6" s="470">
        <v>290507.75</v>
      </c>
      <c r="W6" s="470">
        <v>26675</v>
      </c>
      <c r="X6" s="531">
        <v>10.89</v>
      </c>
    </row>
    <row r="7" spans="2:24" x14ac:dyDescent="0.2">
      <c r="B7" s="470" t="s">
        <v>24</v>
      </c>
      <c r="C7" s="470" t="s">
        <v>23</v>
      </c>
      <c r="D7" s="470" t="s">
        <v>657</v>
      </c>
      <c r="E7" s="530">
        <v>25</v>
      </c>
      <c r="F7" s="470">
        <v>1386595.6500000001</v>
      </c>
      <c r="G7" s="470">
        <v>69555</v>
      </c>
      <c r="H7" s="531">
        <v>19.940000000000001</v>
      </c>
      <c r="I7" s="530">
        <v>9</v>
      </c>
      <c r="J7" s="470">
        <v>156329.29999999999</v>
      </c>
      <c r="K7" s="470">
        <v>5440</v>
      </c>
      <c r="L7" s="531">
        <v>28.74</v>
      </c>
      <c r="M7" s="530">
        <v>3</v>
      </c>
      <c r="N7" s="470">
        <v>120465</v>
      </c>
      <c r="O7" s="470">
        <v>4500</v>
      </c>
      <c r="P7" s="531">
        <v>26.77</v>
      </c>
      <c r="Q7" s="530">
        <v>4</v>
      </c>
      <c r="R7" s="470">
        <v>351969.35</v>
      </c>
      <c r="S7" s="470">
        <v>23085</v>
      </c>
      <c r="T7" s="531">
        <v>15.25</v>
      </c>
      <c r="U7" s="530">
        <v>9</v>
      </c>
      <c r="V7" s="470">
        <v>757832</v>
      </c>
      <c r="W7" s="470">
        <v>36530</v>
      </c>
      <c r="X7" s="531">
        <v>20.75</v>
      </c>
    </row>
    <row r="8" spans="2:24" x14ac:dyDescent="0.2">
      <c r="B8" s="470" t="s">
        <v>27</v>
      </c>
      <c r="C8" s="470" t="s">
        <v>656</v>
      </c>
      <c r="D8" s="470" t="s">
        <v>653</v>
      </c>
      <c r="E8" s="530">
        <v>21</v>
      </c>
      <c r="F8" s="470">
        <v>5863720.1999999993</v>
      </c>
      <c r="G8" s="470">
        <v>141520</v>
      </c>
      <c r="H8" s="531">
        <v>41.43</v>
      </c>
      <c r="I8" s="530">
        <v>8</v>
      </c>
      <c r="J8" s="470">
        <v>1051168.2</v>
      </c>
      <c r="K8" s="470">
        <v>36190</v>
      </c>
      <c r="L8" s="531">
        <v>29.05</v>
      </c>
      <c r="M8" s="530">
        <v>3</v>
      </c>
      <c r="N8" s="470">
        <v>297549.40000000002</v>
      </c>
      <c r="O8" s="470">
        <v>7520</v>
      </c>
      <c r="P8" s="531">
        <v>39.57</v>
      </c>
      <c r="Q8" s="530">
        <v>2</v>
      </c>
      <c r="R8" s="470">
        <v>571379.30000000005</v>
      </c>
      <c r="S8" s="470">
        <v>16360</v>
      </c>
      <c r="T8" s="531">
        <v>34.93</v>
      </c>
      <c r="U8" s="530">
        <v>8</v>
      </c>
      <c r="V8" s="470">
        <v>3943623.3</v>
      </c>
      <c r="W8" s="470">
        <v>81450</v>
      </c>
      <c r="X8" s="531">
        <v>48.42</v>
      </c>
    </row>
    <row r="9" spans="2:24" x14ac:dyDescent="0.2">
      <c r="B9" s="470" t="s">
        <v>98</v>
      </c>
      <c r="C9" s="470" t="s">
        <v>656</v>
      </c>
      <c r="D9" s="470" t="s">
        <v>653</v>
      </c>
      <c r="E9" s="530">
        <v>12</v>
      </c>
      <c r="F9" s="470">
        <v>1403230.3</v>
      </c>
      <c r="G9" s="470">
        <v>39860</v>
      </c>
      <c r="H9" s="531">
        <v>35.200000000000003</v>
      </c>
      <c r="I9" s="530"/>
      <c r="J9" s="470"/>
      <c r="K9" s="470"/>
      <c r="L9" s="531"/>
      <c r="M9" s="530">
        <v>2</v>
      </c>
      <c r="N9" s="470">
        <v>124503.6</v>
      </c>
      <c r="O9" s="470">
        <v>2640</v>
      </c>
      <c r="P9" s="531">
        <v>47.16</v>
      </c>
      <c r="Q9" s="530">
        <v>1</v>
      </c>
      <c r="R9" s="470">
        <v>152600</v>
      </c>
      <c r="S9" s="470">
        <v>4360</v>
      </c>
      <c r="T9" s="531">
        <v>35</v>
      </c>
      <c r="U9" s="530">
        <v>9</v>
      </c>
      <c r="V9" s="470">
        <v>1126126.7</v>
      </c>
      <c r="W9" s="470">
        <v>32860</v>
      </c>
      <c r="X9" s="531">
        <v>34.270000000000003</v>
      </c>
    </row>
    <row r="10" spans="2:24" x14ac:dyDescent="0.2">
      <c r="B10" s="470" t="s">
        <v>1054</v>
      </c>
      <c r="C10" s="470" t="s">
        <v>1055</v>
      </c>
      <c r="D10" s="470" t="s">
        <v>653</v>
      </c>
      <c r="E10" s="530">
        <v>1</v>
      </c>
      <c r="F10" s="470">
        <v>223230</v>
      </c>
      <c r="G10" s="470">
        <v>7000</v>
      </c>
      <c r="H10" s="531">
        <v>31.89</v>
      </c>
      <c r="I10" s="530"/>
      <c r="J10" s="470"/>
      <c r="K10" s="470"/>
      <c r="L10" s="531"/>
      <c r="M10" s="530">
        <v>1</v>
      </c>
      <c r="N10" s="470">
        <v>223230</v>
      </c>
      <c r="O10" s="470">
        <v>7000</v>
      </c>
      <c r="P10" s="531">
        <v>31.89</v>
      </c>
      <c r="Q10" s="530"/>
      <c r="R10" s="470"/>
      <c r="S10" s="470"/>
      <c r="T10" s="531"/>
      <c r="U10" s="530"/>
      <c r="V10" s="470"/>
      <c r="W10" s="470"/>
      <c r="X10" s="531"/>
    </row>
    <row r="11" spans="2:24" x14ac:dyDescent="0.2">
      <c r="B11" s="470" t="s">
        <v>118</v>
      </c>
      <c r="C11" s="470" t="s">
        <v>656</v>
      </c>
      <c r="D11" s="470" t="s">
        <v>657</v>
      </c>
      <c r="E11" s="530">
        <v>1</v>
      </c>
      <c r="F11" s="470">
        <v>89279.189999999988</v>
      </c>
      <c r="G11" s="470">
        <v>951</v>
      </c>
      <c r="H11" s="531">
        <v>93.88</v>
      </c>
      <c r="I11" s="530"/>
      <c r="J11" s="470"/>
      <c r="K11" s="470"/>
      <c r="L11" s="531"/>
      <c r="M11" s="530"/>
      <c r="N11" s="470"/>
      <c r="O11" s="470"/>
      <c r="P11" s="531"/>
      <c r="Q11" s="530"/>
      <c r="R11" s="470"/>
      <c r="S11" s="470"/>
      <c r="T11" s="531"/>
      <c r="U11" s="530"/>
      <c r="V11" s="470"/>
      <c r="W11" s="470"/>
      <c r="X11" s="531"/>
    </row>
    <row r="12" spans="2:24" x14ac:dyDescent="0.2">
      <c r="B12" s="470" t="s">
        <v>26</v>
      </c>
      <c r="C12" s="470" t="s">
        <v>25</v>
      </c>
      <c r="D12" s="470" t="s">
        <v>658</v>
      </c>
      <c r="E12" s="530">
        <v>21</v>
      </c>
      <c r="F12" s="470">
        <v>1863098.44</v>
      </c>
      <c r="G12" s="470">
        <v>1150113</v>
      </c>
      <c r="H12" s="531">
        <v>1.62</v>
      </c>
      <c r="I12" s="530">
        <v>6</v>
      </c>
      <c r="J12" s="470">
        <v>297304</v>
      </c>
      <c r="K12" s="470">
        <v>59085</v>
      </c>
      <c r="L12" s="531">
        <v>5.03</v>
      </c>
      <c r="M12" s="530">
        <v>2</v>
      </c>
      <c r="N12" s="470">
        <v>185684</v>
      </c>
      <c r="O12" s="470">
        <v>282600</v>
      </c>
      <c r="P12" s="531">
        <v>0.66</v>
      </c>
      <c r="Q12" s="530">
        <v>6</v>
      </c>
      <c r="R12" s="470">
        <v>301537.64</v>
      </c>
      <c r="S12" s="470">
        <v>246968</v>
      </c>
      <c r="T12" s="531">
        <v>1.22</v>
      </c>
      <c r="U12" s="530">
        <v>5</v>
      </c>
      <c r="V12" s="470">
        <v>999390.9</v>
      </c>
      <c r="W12" s="470">
        <v>536330</v>
      </c>
      <c r="X12" s="531">
        <v>1.86</v>
      </c>
    </row>
    <row r="13" spans="2:24" x14ac:dyDescent="0.2">
      <c r="B13" s="470" t="s">
        <v>128</v>
      </c>
      <c r="C13" s="470" t="s">
        <v>129</v>
      </c>
      <c r="D13" s="470" t="s">
        <v>658</v>
      </c>
      <c r="E13" s="530">
        <v>2</v>
      </c>
      <c r="F13" s="470">
        <v>259628.4</v>
      </c>
      <c r="G13" s="470">
        <v>156930</v>
      </c>
      <c r="H13" s="531">
        <v>1.65</v>
      </c>
      <c r="I13" s="530"/>
      <c r="J13" s="470"/>
      <c r="K13" s="470"/>
      <c r="L13" s="531"/>
      <c r="M13" s="530"/>
      <c r="N13" s="470"/>
      <c r="O13" s="470"/>
      <c r="P13" s="531"/>
      <c r="Q13" s="530"/>
      <c r="R13" s="470"/>
      <c r="S13" s="470"/>
      <c r="T13" s="531"/>
      <c r="U13" s="530">
        <v>1</v>
      </c>
      <c r="V13" s="470">
        <v>224172</v>
      </c>
      <c r="W13" s="470">
        <v>143700</v>
      </c>
      <c r="X13" s="531">
        <v>1.56</v>
      </c>
    </row>
    <row r="14" spans="2:24" x14ac:dyDescent="0.2">
      <c r="B14" s="470" t="s">
        <v>130</v>
      </c>
      <c r="C14" s="470" t="s">
        <v>131</v>
      </c>
      <c r="D14" s="470" t="s">
        <v>658</v>
      </c>
      <c r="E14" s="530">
        <v>2</v>
      </c>
      <c r="F14" s="470">
        <v>20903</v>
      </c>
      <c r="G14" s="470">
        <v>1665</v>
      </c>
      <c r="H14" s="531">
        <v>12.55</v>
      </c>
      <c r="I14" s="530"/>
      <c r="J14" s="470"/>
      <c r="K14" s="470"/>
      <c r="L14" s="531"/>
      <c r="M14" s="530">
        <v>2</v>
      </c>
      <c r="N14" s="470">
        <v>20903</v>
      </c>
      <c r="O14" s="470">
        <v>1665</v>
      </c>
      <c r="P14" s="531">
        <v>12.55</v>
      </c>
      <c r="Q14" s="530"/>
      <c r="R14" s="470"/>
      <c r="S14" s="470"/>
      <c r="T14" s="531"/>
      <c r="U14" s="530"/>
      <c r="V14" s="470"/>
      <c r="W14" s="470"/>
      <c r="X14" s="531"/>
    </row>
    <row r="15" spans="2:24" x14ac:dyDescent="0.2">
      <c r="B15" s="470" t="s">
        <v>984</v>
      </c>
      <c r="C15" s="470" t="s">
        <v>659</v>
      </c>
      <c r="D15" s="470" t="s">
        <v>653</v>
      </c>
      <c r="E15" s="530">
        <v>1</v>
      </c>
      <c r="F15" s="470">
        <v>238912</v>
      </c>
      <c r="G15" s="470">
        <v>6400</v>
      </c>
      <c r="H15" s="531">
        <v>37.33</v>
      </c>
      <c r="I15" s="530"/>
      <c r="J15" s="470"/>
      <c r="K15" s="470"/>
      <c r="L15" s="531"/>
      <c r="M15" s="530"/>
      <c r="N15" s="470"/>
      <c r="O15" s="470"/>
      <c r="P15" s="531"/>
      <c r="Q15" s="530"/>
      <c r="R15" s="470"/>
      <c r="S15" s="470"/>
      <c r="T15" s="531"/>
      <c r="U15" s="530">
        <v>1</v>
      </c>
      <c r="V15" s="470">
        <v>238912</v>
      </c>
      <c r="W15" s="470">
        <v>6400</v>
      </c>
      <c r="X15" s="531">
        <v>37.33</v>
      </c>
    </row>
    <row r="16" spans="2:24" x14ac:dyDescent="0.2">
      <c r="B16" s="470" t="s">
        <v>28</v>
      </c>
      <c r="C16" s="470" t="s">
        <v>133</v>
      </c>
      <c r="D16" s="470" t="s">
        <v>653</v>
      </c>
      <c r="E16" s="530">
        <v>36</v>
      </c>
      <c r="F16" s="470">
        <v>37084409.350000009</v>
      </c>
      <c r="G16" s="470">
        <v>1495443</v>
      </c>
      <c r="H16" s="531">
        <v>24.8</v>
      </c>
      <c r="I16" s="530">
        <v>11</v>
      </c>
      <c r="J16" s="470">
        <v>6430377.5199999996</v>
      </c>
      <c r="K16" s="470">
        <v>231378</v>
      </c>
      <c r="L16" s="531">
        <v>27.79</v>
      </c>
      <c r="M16" s="530">
        <v>5</v>
      </c>
      <c r="N16" s="470">
        <v>6247305.75</v>
      </c>
      <c r="O16" s="470">
        <v>259675</v>
      </c>
      <c r="P16" s="531">
        <v>24.06</v>
      </c>
      <c r="Q16" s="530">
        <v>7</v>
      </c>
      <c r="R16" s="470">
        <v>9109567.8999999985</v>
      </c>
      <c r="S16" s="470">
        <v>275768</v>
      </c>
      <c r="T16" s="531">
        <v>33.03</v>
      </c>
      <c r="U16" s="530">
        <v>11</v>
      </c>
      <c r="V16" s="470">
        <v>12981979.699999999</v>
      </c>
      <c r="W16" s="470">
        <v>655590</v>
      </c>
      <c r="X16" s="531">
        <v>19.8</v>
      </c>
    </row>
    <row r="17" spans="2:24" x14ac:dyDescent="0.2">
      <c r="B17" s="470" t="s">
        <v>899</v>
      </c>
      <c r="C17" s="470" t="s">
        <v>659</v>
      </c>
      <c r="D17" s="470" t="s">
        <v>653</v>
      </c>
      <c r="E17" s="530">
        <v>1</v>
      </c>
      <c r="F17" s="470">
        <v>23534.01</v>
      </c>
      <c r="G17" s="470">
        <v>303</v>
      </c>
      <c r="H17" s="531">
        <v>77.67</v>
      </c>
      <c r="I17" s="530"/>
      <c r="J17" s="470"/>
      <c r="K17" s="470"/>
      <c r="L17" s="531"/>
      <c r="M17" s="530"/>
      <c r="N17" s="470"/>
      <c r="O17" s="470"/>
      <c r="P17" s="531"/>
      <c r="Q17" s="530">
        <v>1</v>
      </c>
      <c r="R17" s="470">
        <v>23534.01</v>
      </c>
      <c r="S17" s="470">
        <v>303</v>
      </c>
      <c r="T17" s="531">
        <v>77.67</v>
      </c>
      <c r="U17" s="530"/>
      <c r="V17" s="470"/>
      <c r="W17" s="470"/>
      <c r="X17" s="531"/>
    </row>
    <row r="18" spans="2:24" x14ac:dyDescent="0.2">
      <c r="B18" s="470" t="s">
        <v>1047</v>
      </c>
      <c r="C18" s="470" t="s">
        <v>1048</v>
      </c>
      <c r="D18" s="470" t="s">
        <v>653</v>
      </c>
      <c r="E18" s="530">
        <v>1</v>
      </c>
      <c r="F18" s="470">
        <v>169803</v>
      </c>
      <c r="G18" s="470">
        <v>2700</v>
      </c>
      <c r="H18" s="531">
        <v>62.89</v>
      </c>
      <c r="I18" s="530"/>
      <c r="J18" s="470"/>
      <c r="K18" s="470"/>
      <c r="L18" s="531"/>
      <c r="M18" s="530"/>
      <c r="N18" s="470"/>
      <c r="O18" s="470"/>
      <c r="P18" s="531"/>
      <c r="Q18" s="530"/>
      <c r="R18" s="470"/>
      <c r="S18" s="470"/>
      <c r="T18" s="531"/>
      <c r="U18" s="530">
        <v>1</v>
      </c>
      <c r="V18" s="470">
        <v>169803</v>
      </c>
      <c r="W18" s="470">
        <v>2700</v>
      </c>
      <c r="X18" s="531">
        <v>62.89</v>
      </c>
    </row>
    <row r="19" spans="2:24" x14ac:dyDescent="0.2">
      <c r="B19" s="470" t="s">
        <v>1049</v>
      </c>
      <c r="C19" s="470" t="s">
        <v>1050</v>
      </c>
      <c r="D19" s="470" t="s">
        <v>653</v>
      </c>
      <c r="E19" s="530">
        <v>1</v>
      </c>
      <c r="F19" s="470">
        <v>101692.8</v>
      </c>
      <c r="G19" s="470">
        <v>270</v>
      </c>
      <c r="H19" s="531">
        <v>376.64</v>
      </c>
      <c r="I19" s="530"/>
      <c r="J19" s="470"/>
      <c r="K19" s="470"/>
      <c r="L19" s="531"/>
      <c r="M19" s="530"/>
      <c r="N19" s="470"/>
      <c r="O19" s="470"/>
      <c r="P19" s="531"/>
      <c r="Q19" s="530"/>
      <c r="R19" s="470"/>
      <c r="S19" s="470"/>
      <c r="T19" s="531"/>
      <c r="U19" s="530">
        <v>1</v>
      </c>
      <c r="V19" s="470">
        <v>101692.8</v>
      </c>
      <c r="W19" s="470">
        <v>270</v>
      </c>
      <c r="X19" s="531">
        <v>376.64</v>
      </c>
    </row>
    <row r="20" spans="2:24" x14ac:dyDescent="0.2">
      <c r="B20" s="470" t="s">
        <v>1038</v>
      </c>
      <c r="C20" s="470" t="s">
        <v>1039</v>
      </c>
      <c r="D20" s="470" t="s">
        <v>783</v>
      </c>
      <c r="E20" s="530">
        <v>1</v>
      </c>
      <c r="F20" s="470">
        <v>108309</v>
      </c>
      <c r="G20" s="470">
        <v>23700</v>
      </c>
      <c r="H20" s="531">
        <v>4.57</v>
      </c>
      <c r="I20" s="530"/>
      <c r="J20" s="470"/>
      <c r="K20" s="470"/>
      <c r="L20" s="531"/>
      <c r="M20" s="530">
        <v>1</v>
      </c>
      <c r="N20" s="470">
        <v>108309</v>
      </c>
      <c r="O20" s="470">
        <v>23700</v>
      </c>
      <c r="P20" s="531">
        <v>4.57</v>
      </c>
      <c r="Q20" s="530"/>
      <c r="R20" s="470"/>
      <c r="S20" s="470"/>
      <c r="T20" s="531"/>
      <c r="U20" s="530"/>
      <c r="V20" s="470"/>
      <c r="W20" s="470"/>
      <c r="X20" s="531"/>
    </row>
    <row r="21" spans="2:24" x14ac:dyDescent="0.2">
      <c r="B21" s="470" t="s">
        <v>644</v>
      </c>
      <c r="C21" s="470" t="s">
        <v>645</v>
      </c>
      <c r="D21" s="470" t="s">
        <v>658</v>
      </c>
      <c r="E21" s="530">
        <v>1</v>
      </c>
      <c r="F21" s="470">
        <v>45600</v>
      </c>
      <c r="G21" s="470">
        <v>4800</v>
      </c>
      <c r="H21" s="531">
        <v>9.5</v>
      </c>
      <c r="I21" s="530"/>
      <c r="J21" s="470"/>
      <c r="K21" s="470"/>
      <c r="L21" s="531"/>
      <c r="M21" s="530">
        <v>1</v>
      </c>
      <c r="N21" s="470">
        <v>45600</v>
      </c>
      <c r="O21" s="470">
        <v>4800</v>
      </c>
      <c r="P21" s="531">
        <v>9.5</v>
      </c>
      <c r="Q21" s="530"/>
      <c r="R21" s="470"/>
      <c r="S21" s="470"/>
      <c r="T21" s="531"/>
      <c r="U21" s="530"/>
      <c r="V21" s="470"/>
      <c r="W21" s="470"/>
      <c r="X21" s="531"/>
    </row>
    <row r="22" spans="2:24" x14ac:dyDescent="0.2">
      <c r="B22" s="470" t="s">
        <v>134</v>
      </c>
      <c r="C22" s="470" t="s">
        <v>135</v>
      </c>
      <c r="D22" s="470" t="s">
        <v>657</v>
      </c>
      <c r="E22" s="530">
        <v>5</v>
      </c>
      <c r="F22" s="470">
        <v>140161</v>
      </c>
      <c r="G22" s="470">
        <v>16200</v>
      </c>
      <c r="H22" s="531">
        <v>8.65</v>
      </c>
      <c r="I22" s="530">
        <v>1</v>
      </c>
      <c r="J22" s="470">
        <v>15400</v>
      </c>
      <c r="K22" s="470">
        <v>1400</v>
      </c>
      <c r="L22" s="531">
        <v>11</v>
      </c>
      <c r="M22" s="530">
        <v>1</v>
      </c>
      <c r="N22" s="470">
        <v>26505</v>
      </c>
      <c r="O22" s="470">
        <v>1500</v>
      </c>
      <c r="P22" s="531">
        <v>17.670000000000002</v>
      </c>
      <c r="Q22" s="530"/>
      <c r="R22" s="470"/>
      <c r="S22" s="470"/>
      <c r="T22" s="531"/>
      <c r="U22" s="530"/>
      <c r="V22" s="470"/>
      <c r="W22" s="470"/>
      <c r="X22" s="531"/>
    </row>
    <row r="23" spans="2:24" x14ac:dyDescent="0.2">
      <c r="B23" s="470" t="s">
        <v>136</v>
      </c>
      <c r="C23" s="470" t="s">
        <v>137</v>
      </c>
      <c r="D23" s="470" t="s">
        <v>657</v>
      </c>
      <c r="E23" s="530">
        <v>4</v>
      </c>
      <c r="F23" s="470">
        <v>94939.9</v>
      </c>
      <c r="G23" s="470">
        <v>13470</v>
      </c>
      <c r="H23" s="531">
        <v>7.05</v>
      </c>
      <c r="I23" s="530">
        <v>1</v>
      </c>
      <c r="J23" s="470">
        <v>15358</v>
      </c>
      <c r="K23" s="470">
        <v>1400</v>
      </c>
      <c r="L23" s="531">
        <v>10.97</v>
      </c>
      <c r="M23" s="530">
        <v>1</v>
      </c>
      <c r="N23" s="470">
        <v>6081.9</v>
      </c>
      <c r="O23" s="470">
        <v>570</v>
      </c>
      <c r="P23" s="531">
        <v>10.67</v>
      </c>
      <c r="Q23" s="530"/>
      <c r="R23" s="470"/>
      <c r="S23" s="470"/>
      <c r="T23" s="531"/>
      <c r="U23" s="530"/>
      <c r="V23" s="470"/>
      <c r="W23" s="470"/>
      <c r="X23" s="531"/>
    </row>
    <row r="24" spans="2:24" x14ac:dyDescent="0.2">
      <c r="B24" s="470" t="s">
        <v>138</v>
      </c>
      <c r="C24" s="470" t="s">
        <v>81</v>
      </c>
      <c r="D24" s="470" t="s">
        <v>657</v>
      </c>
      <c r="E24" s="530">
        <v>5</v>
      </c>
      <c r="F24" s="470">
        <v>229095</v>
      </c>
      <c r="G24" s="470">
        <v>12045</v>
      </c>
      <c r="H24" s="531">
        <v>19.02</v>
      </c>
      <c r="I24" s="530">
        <v>1</v>
      </c>
      <c r="J24" s="470">
        <v>137720</v>
      </c>
      <c r="K24" s="470">
        <v>8800</v>
      </c>
      <c r="L24" s="531">
        <v>15.65</v>
      </c>
      <c r="M24" s="530">
        <v>1</v>
      </c>
      <c r="N24" s="470">
        <v>63800</v>
      </c>
      <c r="O24" s="470">
        <v>2900</v>
      </c>
      <c r="P24" s="531">
        <v>22</v>
      </c>
      <c r="Q24" s="530"/>
      <c r="R24" s="470"/>
      <c r="S24" s="470"/>
      <c r="T24" s="531"/>
      <c r="U24" s="530"/>
      <c r="V24" s="470"/>
      <c r="W24" s="470"/>
      <c r="X24" s="531"/>
    </row>
    <row r="25" spans="2:24" x14ac:dyDescent="0.2">
      <c r="B25" s="470" t="s">
        <v>1040</v>
      </c>
      <c r="C25" s="470" t="s">
        <v>1041</v>
      </c>
      <c r="D25" s="470" t="s">
        <v>657</v>
      </c>
      <c r="E25" s="530">
        <v>1</v>
      </c>
      <c r="F25" s="470">
        <v>200446</v>
      </c>
      <c r="G25" s="470">
        <v>6200</v>
      </c>
      <c r="H25" s="531">
        <v>32.33</v>
      </c>
      <c r="I25" s="530"/>
      <c r="J25" s="470"/>
      <c r="K25" s="470"/>
      <c r="L25" s="531"/>
      <c r="M25" s="530">
        <v>1</v>
      </c>
      <c r="N25" s="470">
        <v>200446</v>
      </c>
      <c r="O25" s="470">
        <v>6200</v>
      </c>
      <c r="P25" s="531">
        <v>32.33</v>
      </c>
      <c r="Q25" s="530"/>
      <c r="R25" s="470"/>
      <c r="S25" s="470"/>
      <c r="T25" s="531"/>
      <c r="U25" s="530"/>
      <c r="V25" s="470"/>
      <c r="W25" s="470"/>
      <c r="X25" s="531"/>
    </row>
    <row r="26" spans="2:24" x14ac:dyDescent="0.2">
      <c r="B26" s="470" t="s">
        <v>105</v>
      </c>
      <c r="C26" s="470" t="s">
        <v>104</v>
      </c>
      <c r="D26" s="470" t="s">
        <v>657</v>
      </c>
      <c r="E26" s="530">
        <v>1</v>
      </c>
      <c r="F26" s="470">
        <v>155031</v>
      </c>
      <c r="G26" s="470">
        <v>9300</v>
      </c>
      <c r="H26" s="531">
        <v>16.670000000000002</v>
      </c>
      <c r="I26" s="530"/>
      <c r="J26" s="470"/>
      <c r="K26" s="470"/>
      <c r="L26" s="531"/>
      <c r="M26" s="530">
        <v>1</v>
      </c>
      <c r="N26" s="470">
        <v>155031</v>
      </c>
      <c r="O26" s="470">
        <v>9300</v>
      </c>
      <c r="P26" s="531">
        <v>16.670000000000002</v>
      </c>
      <c r="Q26" s="530"/>
      <c r="R26" s="470"/>
      <c r="S26" s="470"/>
      <c r="T26" s="531"/>
      <c r="U26" s="530"/>
      <c r="V26" s="470"/>
      <c r="W26" s="470"/>
      <c r="X26" s="531"/>
    </row>
    <row r="27" spans="2:24" x14ac:dyDescent="0.2">
      <c r="B27" s="470" t="s">
        <v>902</v>
      </c>
      <c r="C27" s="470" t="s">
        <v>903</v>
      </c>
      <c r="D27" s="470" t="s">
        <v>657</v>
      </c>
      <c r="E27" s="530">
        <v>6</v>
      </c>
      <c r="F27" s="470">
        <v>100300</v>
      </c>
      <c r="G27" s="470">
        <v>3050</v>
      </c>
      <c r="H27" s="531">
        <v>32.89</v>
      </c>
      <c r="I27" s="530"/>
      <c r="J27" s="470"/>
      <c r="K27" s="470"/>
      <c r="L27" s="531"/>
      <c r="M27" s="530">
        <v>1</v>
      </c>
      <c r="N27" s="470">
        <v>0</v>
      </c>
      <c r="O27" s="470">
        <v>0</v>
      </c>
      <c r="P27" s="531">
        <v>0</v>
      </c>
      <c r="Q27" s="530"/>
      <c r="R27" s="470"/>
      <c r="S27" s="470"/>
      <c r="T27" s="531"/>
      <c r="U27" s="530"/>
      <c r="V27" s="470"/>
      <c r="W27" s="470"/>
      <c r="X27" s="531"/>
    </row>
    <row r="28" spans="2:24" x14ac:dyDescent="0.2">
      <c r="B28" s="470" t="s">
        <v>141</v>
      </c>
      <c r="C28" s="470" t="s">
        <v>142</v>
      </c>
      <c r="D28" s="470" t="s">
        <v>657</v>
      </c>
      <c r="E28" s="530">
        <v>1</v>
      </c>
      <c r="F28" s="470">
        <v>263900</v>
      </c>
      <c r="G28" s="470">
        <v>9100</v>
      </c>
      <c r="H28" s="531">
        <v>29</v>
      </c>
      <c r="I28" s="530"/>
      <c r="J28" s="470"/>
      <c r="K28" s="470"/>
      <c r="L28" s="531"/>
      <c r="M28" s="530">
        <v>1</v>
      </c>
      <c r="N28" s="470">
        <v>263900</v>
      </c>
      <c r="O28" s="470">
        <v>9100</v>
      </c>
      <c r="P28" s="531">
        <v>29</v>
      </c>
      <c r="Q28" s="530"/>
      <c r="R28" s="470"/>
      <c r="S28" s="470"/>
      <c r="T28" s="531"/>
      <c r="U28" s="530"/>
      <c r="V28" s="470"/>
      <c r="W28" s="470"/>
      <c r="X28" s="531"/>
    </row>
    <row r="29" spans="2:24" x14ac:dyDescent="0.2">
      <c r="B29" s="470" t="s">
        <v>143</v>
      </c>
      <c r="C29" s="470" t="s">
        <v>123</v>
      </c>
      <c r="D29" s="470" t="s">
        <v>657</v>
      </c>
      <c r="E29" s="530">
        <v>1</v>
      </c>
      <c r="F29" s="470">
        <v>5250</v>
      </c>
      <c r="G29" s="470">
        <v>60</v>
      </c>
      <c r="H29" s="531">
        <v>87.5</v>
      </c>
      <c r="I29" s="530"/>
      <c r="J29" s="470"/>
      <c r="K29" s="470"/>
      <c r="L29" s="531"/>
      <c r="M29" s="530"/>
      <c r="N29" s="470"/>
      <c r="O29" s="470"/>
      <c r="P29" s="531"/>
      <c r="Q29" s="530"/>
      <c r="R29" s="470"/>
      <c r="S29" s="470"/>
      <c r="T29" s="531"/>
      <c r="U29" s="530"/>
      <c r="V29" s="470"/>
      <c r="W29" s="470"/>
      <c r="X29" s="531"/>
    </row>
    <row r="30" spans="2:24" x14ac:dyDescent="0.2">
      <c r="B30" s="470" t="s">
        <v>144</v>
      </c>
      <c r="C30" s="470" t="s">
        <v>106</v>
      </c>
      <c r="D30" s="470" t="s">
        <v>657</v>
      </c>
      <c r="E30" s="530">
        <v>2</v>
      </c>
      <c r="F30" s="470">
        <v>67897.25</v>
      </c>
      <c r="G30" s="470">
        <v>785</v>
      </c>
      <c r="H30" s="531">
        <v>86.49</v>
      </c>
      <c r="I30" s="530">
        <v>1</v>
      </c>
      <c r="J30" s="470">
        <v>62647.25</v>
      </c>
      <c r="K30" s="470">
        <v>725</v>
      </c>
      <c r="L30" s="531">
        <v>86.41</v>
      </c>
      <c r="M30" s="530"/>
      <c r="N30" s="470"/>
      <c r="O30" s="470"/>
      <c r="P30" s="531"/>
      <c r="Q30" s="530"/>
      <c r="R30" s="470"/>
      <c r="S30" s="470"/>
      <c r="T30" s="531"/>
      <c r="U30" s="530"/>
      <c r="V30" s="470"/>
      <c r="W30" s="470"/>
      <c r="X30" s="531"/>
    </row>
    <row r="31" spans="2:24" x14ac:dyDescent="0.2">
      <c r="B31" s="470" t="s">
        <v>107</v>
      </c>
      <c r="C31" s="470" t="s">
        <v>106</v>
      </c>
      <c r="D31" s="470" t="s">
        <v>653</v>
      </c>
      <c r="E31" s="530">
        <v>1</v>
      </c>
      <c r="F31" s="470">
        <v>90450</v>
      </c>
      <c r="G31" s="470">
        <v>3000</v>
      </c>
      <c r="H31" s="531">
        <v>30.15</v>
      </c>
      <c r="I31" s="530"/>
      <c r="J31" s="470"/>
      <c r="K31" s="470"/>
      <c r="L31" s="531"/>
      <c r="M31" s="530"/>
      <c r="N31" s="470"/>
      <c r="O31" s="470"/>
      <c r="P31" s="531"/>
      <c r="Q31" s="530"/>
      <c r="R31" s="470"/>
      <c r="S31" s="470"/>
      <c r="T31" s="531"/>
      <c r="U31" s="530"/>
      <c r="V31" s="470"/>
      <c r="W31" s="470"/>
      <c r="X31" s="531"/>
    </row>
    <row r="32" spans="2:24" x14ac:dyDescent="0.2">
      <c r="B32" s="470" t="s">
        <v>145</v>
      </c>
      <c r="C32" s="470" t="s">
        <v>146</v>
      </c>
      <c r="D32" s="470" t="s">
        <v>657</v>
      </c>
      <c r="E32" s="530">
        <v>4</v>
      </c>
      <c r="F32" s="470">
        <v>261074</v>
      </c>
      <c r="G32" s="470">
        <v>2970</v>
      </c>
      <c r="H32" s="531">
        <v>87.9</v>
      </c>
      <c r="I32" s="530">
        <v>1</v>
      </c>
      <c r="J32" s="470">
        <v>218894</v>
      </c>
      <c r="K32" s="470">
        <v>2600</v>
      </c>
      <c r="L32" s="531">
        <v>84.19</v>
      </c>
      <c r="M32" s="530"/>
      <c r="N32" s="470"/>
      <c r="O32" s="470"/>
      <c r="P32" s="531"/>
      <c r="Q32" s="530"/>
      <c r="R32" s="470"/>
      <c r="S32" s="470"/>
      <c r="T32" s="531"/>
      <c r="U32" s="530"/>
      <c r="V32" s="470"/>
      <c r="W32" s="470"/>
      <c r="X32" s="531"/>
    </row>
    <row r="33" spans="2:24" x14ac:dyDescent="0.2">
      <c r="B33" s="470" t="s">
        <v>906</v>
      </c>
      <c r="C33" s="470" t="s">
        <v>108</v>
      </c>
      <c r="D33" s="470" t="s">
        <v>657</v>
      </c>
      <c r="E33" s="530">
        <v>3</v>
      </c>
      <c r="F33" s="470">
        <v>413530</v>
      </c>
      <c r="G33" s="470">
        <v>2275</v>
      </c>
      <c r="H33" s="531">
        <v>181.77</v>
      </c>
      <c r="I33" s="530">
        <v>1</v>
      </c>
      <c r="J33" s="470">
        <v>45955</v>
      </c>
      <c r="K33" s="470">
        <v>500</v>
      </c>
      <c r="L33" s="531">
        <v>91.91</v>
      </c>
      <c r="M33" s="530">
        <v>1</v>
      </c>
      <c r="N33" s="470">
        <v>318400</v>
      </c>
      <c r="O33" s="470">
        <v>1600</v>
      </c>
      <c r="P33" s="531">
        <v>199</v>
      </c>
      <c r="Q33" s="530"/>
      <c r="R33" s="470"/>
      <c r="S33" s="470"/>
      <c r="T33" s="531"/>
      <c r="U33" s="530">
        <v>1</v>
      </c>
      <c r="V33" s="470">
        <v>49175</v>
      </c>
      <c r="W33" s="470">
        <v>175</v>
      </c>
      <c r="X33" s="531">
        <v>281</v>
      </c>
    </row>
    <row r="34" spans="2:24" x14ac:dyDescent="0.2">
      <c r="B34" s="470" t="s">
        <v>109</v>
      </c>
      <c r="C34" s="470" t="s">
        <v>108</v>
      </c>
      <c r="D34" s="470" t="s">
        <v>653</v>
      </c>
      <c r="E34" s="530">
        <v>1</v>
      </c>
      <c r="F34" s="470">
        <v>11868</v>
      </c>
      <c r="G34" s="470">
        <v>240</v>
      </c>
      <c r="H34" s="531">
        <v>49.45</v>
      </c>
      <c r="I34" s="530"/>
      <c r="J34" s="470"/>
      <c r="K34" s="470"/>
      <c r="L34" s="531"/>
      <c r="M34" s="530"/>
      <c r="N34" s="470"/>
      <c r="O34" s="470"/>
      <c r="P34" s="531"/>
      <c r="Q34" s="530"/>
      <c r="R34" s="470"/>
      <c r="S34" s="470"/>
      <c r="T34" s="531"/>
      <c r="U34" s="530"/>
      <c r="V34" s="470"/>
      <c r="W34" s="470"/>
      <c r="X34" s="531"/>
    </row>
    <row r="35" spans="2:24" x14ac:dyDescent="0.2">
      <c r="B35" s="470" t="s">
        <v>147</v>
      </c>
      <c r="C35" s="470" t="s">
        <v>148</v>
      </c>
      <c r="D35" s="470" t="s">
        <v>657</v>
      </c>
      <c r="E35" s="530">
        <v>4</v>
      </c>
      <c r="F35" s="470">
        <v>432525</v>
      </c>
      <c r="G35" s="470">
        <v>2010</v>
      </c>
      <c r="H35" s="531">
        <v>215.19</v>
      </c>
      <c r="I35" s="530"/>
      <c r="J35" s="470"/>
      <c r="K35" s="470"/>
      <c r="L35" s="531"/>
      <c r="M35" s="530">
        <v>1</v>
      </c>
      <c r="N35" s="470">
        <v>369000</v>
      </c>
      <c r="O35" s="470">
        <v>1800</v>
      </c>
      <c r="P35" s="531">
        <v>205</v>
      </c>
      <c r="Q35" s="530"/>
      <c r="R35" s="470"/>
      <c r="S35" s="470"/>
      <c r="T35" s="531"/>
      <c r="U35" s="530"/>
      <c r="V35" s="470"/>
      <c r="W35" s="470"/>
      <c r="X35" s="531"/>
    </row>
    <row r="36" spans="2:24" x14ac:dyDescent="0.2">
      <c r="B36" s="470" t="s">
        <v>907</v>
      </c>
      <c r="C36" s="470" t="s">
        <v>149</v>
      </c>
      <c r="D36" s="470" t="s">
        <v>657</v>
      </c>
      <c r="E36" s="530">
        <v>3</v>
      </c>
      <c r="F36" s="470">
        <v>1733160</v>
      </c>
      <c r="G36" s="470">
        <v>9210</v>
      </c>
      <c r="H36" s="531">
        <v>188.18</v>
      </c>
      <c r="I36" s="530">
        <v>1</v>
      </c>
      <c r="J36" s="470">
        <v>1553385</v>
      </c>
      <c r="K36" s="470">
        <v>8700</v>
      </c>
      <c r="L36" s="531">
        <v>178.55</v>
      </c>
      <c r="M36" s="530"/>
      <c r="N36" s="470"/>
      <c r="O36" s="470"/>
      <c r="P36" s="531"/>
      <c r="Q36" s="530"/>
      <c r="R36" s="470"/>
      <c r="S36" s="470"/>
      <c r="T36" s="531"/>
      <c r="U36" s="530"/>
      <c r="V36" s="470"/>
      <c r="W36" s="470"/>
      <c r="X36" s="531"/>
    </row>
    <row r="37" spans="2:24" x14ac:dyDescent="0.2">
      <c r="B37" s="470" t="s">
        <v>1042</v>
      </c>
      <c r="C37" s="470" t="s">
        <v>1043</v>
      </c>
      <c r="D37" s="470" t="s">
        <v>657</v>
      </c>
      <c r="E37" s="530">
        <v>2</v>
      </c>
      <c r="F37" s="470">
        <v>1209625</v>
      </c>
      <c r="G37" s="470">
        <v>5870</v>
      </c>
      <c r="H37" s="531">
        <v>206.07</v>
      </c>
      <c r="I37" s="530"/>
      <c r="J37" s="470"/>
      <c r="K37" s="470"/>
      <c r="L37" s="531"/>
      <c r="M37" s="530">
        <v>1</v>
      </c>
      <c r="N37" s="470">
        <v>1183200</v>
      </c>
      <c r="O37" s="470">
        <v>5800</v>
      </c>
      <c r="P37" s="531">
        <v>204</v>
      </c>
      <c r="Q37" s="530"/>
      <c r="R37" s="470"/>
      <c r="S37" s="470"/>
      <c r="T37" s="531"/>
      <c r="U37" s="530"/>
      <c r="V37" s="470"/>
      <c r="W37" s="470"/>
      <c r="X37" s="531"/>
    </row>
    <row r="38" spans="2:24" x14ac:dyDescent="0.2">
      <c r="B38" s="470" t="s">
        <v>150</v>
      </c>
      <c r="C38" s="470" t="s">
        <v>151</v>
      </c>
      <c r="D38" s="470" t="s">
        <v>657</v>
      </c>
      <c r="E38" s="530">
        <v>3</v>
      </c>
      <c r="F38" s="470">
        <v>43454.2</v>
      </c>
      <c r="G38" s="470">
        <v>522</v>
      </c>
      <c r="H38" s="531">
        <v>83.25</v>
      </c>
      <c r="I38" s="530"/>
      <c r="J38" s="470"/>
      <c r="K38" s="470"/>
      <c r="L38" s="531"/>
      <c r="M38" s="530">
        <v>1</v>
      </c>
      <c r="N38" s="470">
        <v>30835</v>
      </c>
      <c r="O38" s="470">
        <v>500</v>
      </c>
      <c r="P38" s="531">
        <v>61.67</v>
      </c>
      <c r="Q38" s="530">
        <v>2</v>
      </c>
      <c r="R38" s="470">
        <v>12619.2</v>
      </c>
      <c r="S38" s="470">
        <v>22</v>
      </c>
      <c r="T38" s="531">
        <v>573.6</v>
      </c>
      <c r="U38" s="530"/>
      <c r="V38" s="470"/>
      <c r="W38" s="470"/>
      <c r="X38" s="531"/>
    </row>
    <row r="39" spans="2:24" x14ac:dyDescent="0.2">
      <c r="B39" s="470" t="s">
        <v>909</v>
      </c>
      <c r="C39" s="470" t="s">
        <v>910</v>
      </c>
      <c r="D39" s="470" t="s">
        <v>657</v>
      </c>
      <c r="E39" s="530">
        <v>1</v>
      </c>
      <c r="F39" s="470">
        <v>126750</v>
      </c>
      <c r="G39" s="470">
        <v>750</v>
      </c>
      <c r="H39" s="531">
        <v>169</v>
      </c>
      <c r="I39" s="530"/>
      <c r="J39" s="470"/>
      <c r="K39" s="470"/>
      <c r="L39" s="531"/>
      <c r="M39" s="530">
        <v>1</v>
      </c>
      <c r="N39" s="470">
        <v>126750</v>
      </c>
      <c r="O39" s="470">
        <v>750</v>
      </c>
      <c r="P39" s="531">
        <v>169</v>
      </c>
      <c r="Q39" s="530"/>
      <c r="R39" s="470"/>
      <c r="S39" s="470"/>
      <c r="T39" s="531"/>
      <c r="U39" s="530"/>
      <c r="V39" s="470"/>
      <c r="W39" s="470"/>
      <c r="X39" s="531"/>
    </row>
    <row r="40" spans="2:24" x14ac:dyDescent="0.2">
      <c r="B40" s="470" t="s">
        <v>156</v>
      </c>
      <c r="C40" s="470" t="s">
        <v>157</v>
      </c>
      <c r="D40" s="470" t="s">
        <v>658</v>
      </c>
      <c r="E40" s="530">
        <v>1</v>
      </c>
      <c r="F40" s="470">
        <v>7317</v>
      </c>
      <c r="G40" s="470">
        <v>900</v>
      </c>
      <c r="H40" s="531">
        <v>8.1300000000000008</v>
      </c>
      <c r="I40" s="530"/>
      <c r="J40" s="470"/>
      <c r="K40" s="470"/>
      <c r="L40" s="531"/>
      <c r="M40" s="530">
        <v>1</v>
      </c>
      <c r="N40" s="470">
        <v>7317</v>
      </c>
      <c r="O40" s="470">
        <v>900</v>
      </c>
      <c r="P40" s="531">
        <v>8.1300000000000008</v>
      </c>
      <c r="Q40" s="530"/>
      <c r="R40" s="470"/>
      <c r="S40" s="470"/>
      <c r="T40" s="531"/>
      <c r="U40" s="530"/>
      <c r="V40" s="470"/>
      <c r="W40" s="470"/>
      <c r="X40" s="531"/>
    </row>
    <row r="41" spans="2:24" x14ac:dyDescent="0.2">
      <c r="B41" s="470" t="s">
        <v>158</v>
      </c>
      <c r="C41" s="470" t="s">
        <v>159</v>
      </c>
      <c r="D41" s="470" t="s">
        <v>658</v>
      </c>
      <c r="E41" s="530">
        <v>1</v>
      </c>
      <c r="F41" s="470">
        <v>6405</v>
      </c>
      <c r="G41" s="470">
        <v>1500</v>
      </c>
      <c r="H41" s="531">
        <v>4.2699999999999996</v>
      </c>
      <c r="I41" s="530">
        <v>1</v>
      </c>
      <c r="J41" s="470">
        <v>6405</v>
      </c>
      <c r="K41" s="470">
        <v>1500</v>
      </c>
      <c r="L41" s="531">
        <v>4.2699999999999996</v>
      </c>
      <c r="M41" s="530"/>
      <c r="N41" s="470"/>
      <c r="O41" s="470"/>
      <c r="P41" s="531"/>
      <c r="Q41" s="530"/>
      <c r="R41" s="470"/>
      <c r="S41" s="470"/>
      <c r="T41" s="531"/>
      <c r="U41" s="530"/>
      <c r="V41" s="470"/>
      <c r="W41" s="470"/>
      <c r="X41" s="531"/>
    </row>
    <row r="42" spans="2:24" x14ac:dyDescent="0.2">
      <c r="B42" s="470" t="s">
        <v>160</v>
      </c>
      <c r="C42" s="470" t="s">
        <v>161</v>
      </c>
      <c r="D42" s="470" t="s">
        <v>658</v>
      </c>
      <c r="E42" s="530">
        <v>1</v>
      </c>
      <c r="F42" s="470">
        <v>6020</v>
      </c>
      <c r="G42" s="470">
        <v>14000</v>
      </c>
      <c r="H42" s="531">
        <v>0.43</v>
      </c>
      <c r="I42" s="530"/>
      <c r="J42" s="470"/>
      <c r="K42" s="470"/>
      <c r="L42" s="531"/>
      <c r="M42" s="530"/>
      <c r="N42" s="470"/>
      <c r="O42" s="470"/>
      <c r="P42" s="531"/>
      <c r="Q42" s="530"/>
      <c r="R42" s="470"/>
      <c r="S42" s="470"/>
      <c r="T42" s="531"/>
      <c r="U42" s="530"/>
      <c r="V42" s="470"/>
      <c r="W42" s="470"/>
      <c r="X42" s="531"/>
    </row>
    <row r="43" spans="2:24" x14ac:dyDescent="0.2">
      <c r="B43" s="470" t="s">
        <v>162</v>
      </c>
      <c r="C43" s="470" t="s">
        <v>895</v>
      </c>
      <c r="D43" s="470" t="s">
        <v>658</v>
      </c>
      <c r="E43" s="530">
        <v>5</v>
      </c>
      <c r="F43" s="470">
        <v>40234</v>
      </c>
      <c r="G43" s="470">
        <v>12720</v>
      </c>
      <c r="H43" s="531">
        <v>3.16</v>
      </c>
      <c r="I43" s="530">
        <v>4</v>
      </c>
      <c r="J43" s="470">
        <v>30873</v>
      </c>
      <c r="K43" s="470">
        <v>9020</v>
      </c>
      <c r="L43" s="531">
        <v>3.42</v>
      </c>
      <c r="M43" s="530">
        <v>1</v>
      </c>
      <c r="N43" s="470">
        <v>9361</v>
      </c>
      <c r="O43" s="470">
        <v>3700</v>
      </c>
      <c r="P43" s="531">
        <v>2.5299999999999998</v>
      </c>
      <c r="Q43" s="530"/>
      <c r="R43" s="470"/>
      <c r="S43" s="470"/>
      <c r="T43" s="531"/>
      <c r="U43" s="530"/>
      <c r="V43" s="470"/>
      <c r="W43" s="470"/>
      <c r="X43" s="531"/>
    </row>
    <row r="44" spans="2:24" x14ac:dyDescent="0.2">
      <c r="B44" s="470" t="s">
        <v>660</v>
      </c>
      <c r="C44" s="470" t="s">
        <v>661</v>
      </c>
      <c r="D44" s="470" t="s">
        <v>662</v>
      </c>
      <c r="E44" s="530">
        <v>3</v>
      </c>
      <c r="F44" s="470">
        <v>17096</v>
      </c>
      <c r="G44" s="470">
        <v>830</v>
      </c>
      <c r="H44" s="531">
        <v>20.6</v>
      </c>
      <c r="I44" s="530">
        <v>2</v>
      </c>
      <c r="J44" s="470">
        <v>15771</v>
      </c>
      <c r="K44" s="470">
        <v>780</v>
      </c>
      <c r="L44" s="531">
        <v>20.22</v>
      </c>
      <c r="M44" s="530">
        <v>1</v>
      </c>
      <c r="N44" s="470">
        <v>1325</v>
      </c>
      <c r="O44" s="470">
        <v>50</v>
      </c>
      <c r="P44" s="531">
        <v>26.5</v>
      </c>
      <c r="Q44" s="530"/>
      <c r="R44" s="470"/>
      <c r="S44" s="470"/>
      <c r="T44" s="531"/>
      <c r="U44" s="530"/>
      <c r="V44" s="470"/>
      <c r="W44" s="470"/>
      <c r="X44" s="531"/>
    </row>
    <row r="45" spans="2:24" x14ac:dyDescent="0.2">
      <c r="B45" s="470" t="s">
        <v>5</v>
      </c>
      <c r="C45" s="470" t="s">
        <v>4</v>
      </c>
      <c r="D45" s="470" t="s">
        <v>662</v>
      </c>
      <c r="E45" s="530">
        <v>34</v>
      </c>
      <c r="F45" s="470">
        <v>838515.64</v>
      </c>
      <c r="G45" s="470">
        <v>7145.5</v>
      </c>
      <c r="H45" s="531">
        <v>117.35</v>
      </c>
      <c r="I45" s="530">
        <v>10</v>
      </c>
      <c r="J45" s="470">
        <v>134219.25</v>
      </c>
      <c r="K45" s="470">
        <v>1164.2</v>
      </c>
      <c r="L45" s="531">
        <v>115.29</v>
      </c>
      <c r="M45" s="530">
        <v>6</v>
      </c>
      <c r="N45" s="470">
        <v>198837.47999999998</v>
      </c>
      <c r="O45" s="470">
        <v>1128</v>
      </c>
      <c r="P45" s="531">
        <v>176.27</v>
      </c>
      <c r="Q45" s="530">
        <v>7</v>
      </c>
      <c r="R45" s="470">
        <v>135925.93000000002</v>
      </c>
      <c r="S45" s="470">
        <v>1446</v>
      </c>
      <c r="T45" s="531">
        <v>94</v>
      </c>
      <c r="U45" s="530">
        <v>10</v>
      </c>
      <c r="V45" s="470">
        <v>364642.76</v>
      </c>
      <c r="W45" s="470">
        <v>3369.3</v>
      </c>
      <c r="X45" s="531">
        <v>108.23</v>
      </c>
    </row>
    <row r="46" spans="2:24" x14ac:dyDescent="0.2">
      <c r="B46" s="470" t="s">
        <v>7</v>
      </c>
      <c r="C46" s="470" t="s">
        <v>6</v>
      </c>
      <c r="D46" s="470" t="s">
        <v>662</v>
      </c>
      <c r="E46" s="530">
        <v>29</v>
      </c>
      <c r="F46" s="470">
        <v>529495.11000000022</v>
      </c>
      <c r="G46" s="470">
        <v>2912.9</v>
      </c>
      <c r="H46" s="531">
        <v>181.78</v>
      </c>
      <c r="I46" s="530">
        <v>6</v>
      </c>
      <c r="J46" s="470">
        <v>58051.25</v>
      </c>
      <c r="K46" s="470">
        <v>360</v>
      </c>
      <c r="L46" s="531">
        <v>161.25</v>
      </c>
      <c r="M46" s="530">
        <v>5</v>
      </c>
      <c r="N46" s="470">
        <v>49518.880000000005</v>
      </c>
      <c r="O46" s="470">
        <v>326</v>
      </c>
      <c r="P46" s="531">
        <v>151.9</v>
      </c>
      <c r="Q46" s="530">
        <v>6</v>
      </c>
      <c r="R46" s="470">
        <v>27860.690000000002</v>
      </c>
      <c r="S46" s="470">
        <v>227</v>
      </c>
      <c r="T46" s="531">
        <v>122.73</v>
      </c>
      <c r="U46" s="530">
        <v>11</v>
      </c>
      <c r="V46" s="470">
        <v>390647.47000000003</v>
      </c>
      <c r="W46" s="470">
        <v>1977.9</v>
      </c>
      <c r="X46" s="531">
        <v>197.51</v>
      </c>
    </row>
    <row r="47" spans="2:24" x14ac:dyDescent="0.2">
      <c r="B47" s="470" t="s">
        <v>89</v>
      </c>
      <c r="C47" s="470" t="s">
        <v>88</v>
      </c>
      <c r="D47" s="470" t="s">
        <v>662</v>
      </c>
      <c r="E47" s="530">
        <v>3</v>
      </c>
      <c r="F47" s="470">
        <v>17862.52</v>
      </c>
      <c r="G47" s="470">
        <v>62</v>
      </c>
      <c r="H47" s="531">
        <v>288.11</v>
      </c>
      <c r="I47" s="530">
        <v>1</v>
      </c>
      <c r="J47" s="470">
        <v>15528.15</v>
      </c>
      <c r="K47" s="470">
        <v>45</v>
      </c>
      <c r="L47" s="531">
        <v>345.07</v>
      </c>
      <c r="M47" s="530"/>
      <c r="N47" s="470"/>
      <c r="O47" s="470"/>
      <c r="P47" s="531"/>
      <c r="Q47" s="530"/>
      <c r="R47" s="470"/>
      <c r="S47" s="470"/>
      <c r="T47" s="531"/>
      <c r="U47" s="530">
        <v>2</v>
      </c>
      <c r="V47" s="470">
        <v>2334.37</v>
      </c>
      <c r="W47" s="470">
        <v>17</v>
      </c>
      <c r="X47" s="531">
        <v>137.32</v>
      </c>
    </row>
    <row r="48" spans="2:24" x14ac:dyDescent="0.2">
      <c r="B48" s="470" t="s">
        <v>171</v>
      </c>
      <c r="C48" s="470" t="s">
        <v>94</v>
      </c>
      <c r="D48" s="470" t="s">
        <v>657</v>
      </c>
      <c r="E48" s="530">
        <v>5</v>
      </c>
      <c r="F48" s="470">
        <v>64099.77</v>
      </c>
      <c r="G48" s="470">
        <v>545</v>
      </c>
      <c r="H48" s="531">
        <v>117.61</v>
      </c>
      <c r="I48" s="530"/>
      <c r="J48" s="470"/>
      <c r="K48" s="470"/>
      <c r="L48" s="531"/>
      <c r="M48" s="530"/>
      <c r="N48" s="470"/>
      <c r="O48" s="470"/>
      <c r="P48" s="531"/>
      <c r="Q48" s="530">
        <v>3</v>
      </c>
      <c r="R48" s="470">
        <v>54280.77</v>
      </c>
      <c r="S48" s="470">
        <v>485</v>
      </c>
      <c r="T48" s="531">
        <v>111.92</v>
      </c>
      <c r="U48" s="530">
        <v>2</v>
      </c>
      <c r="V48" s="470">
        <v>9819</v>
      </c>
      <c r="W48" s="470">
        <v>60</v>
      </c>
      <c r="X48" s="531">
        <v>163.65</v>
      </c>
    </row>
    <row r="49" spans="2:24" x14ac:dyDescent="0.2">
      <c r="B49" s="470" t="s">
        <v>95</v>
      </c>
      <c r="C49" s="470" t="s">
        <v>94</v>
      </c>
      <c r="D49" s="470" t="s">
        <v>653</v>
      </c>
      <c r="E49" s="530">
        <v>11</v>
      </c>
      <c r="F49" s="470">
        <v>415268.6</v>
      </c>
      <c r="G49" s="470">
        <v>13097</v>
      </c>
      <c r="H49" s="531">
        <v>31.71</v>
      </c>
      <c r="I49" s="530">
        <v>1</v>
      </c>
      <c r="J49" s="470">
        <v>31208</v>
      </c>
      <c r="K49" s="470">
        <v>800</v>
      </c>
      <c r="L49" s="531">
        <v>39.01</v>
      </c>
      <c r="M49" s="530">
        <v>3</v>
      </c>
      <c r="N49" s="470">
        <v>19189</v>
      </c>
      <c r="O49" s="470">
        <v>365</v>
      </c>
      <c r="P49" s="531">
        <v>52.57</v>
      </c>
      <c r="Q49" s="530">
        <v>3</v>
      </c>
      <c r="R49" s="470">
        <v>232499.58</v>
      </c>
      <c r="S49" s="470">
        <v>7178</v>
      </c>
      <c r="T49" s="531">
        <v>32.39</v>
      </c>
      <c r="U49" s="530">
        <v>4</v>
      </c>
      <c r="V49" s="470">
        <v>132372.02000000002</v>
      </c>
      <c r="W49" s="470">
        <v>4754</v>
      </c>
      <c r="X49" s="531">
        <v>27.84</v>
      </c>
    </row>
    <row r="50" spans="2:24" x14ac:dyDescent="0.2">
      <c r="B50" s="470" t="s">
        <v>940</v>
      </c>
      <c r="C50" s="470" t="s">
        <v>941</v>
      </c>
      <c r="D50" s="470" t="s">
        <v>662</v>
      </c>
      <c r="E50" s="530">
        <v>1</v>
      </c>
      <c r="F50" s="470">
        <v>316332</v>
      </c>
      <c r="G50" s="470">
        <v>261</v>
      </c>
      <c r="H50" s="531">
        <v>1212</v>
      </c>
      <c r="I50" s="530"/>
      <c r="J50" s="470"/>
      <c r="K50" s="470"/>
      <c r="L50" s="531"/>
      <c r="M50" s="530"/>
      <c r="N50" s="470"/>
      <c r="O50" s="470"/>
      <c r="P50" s="531"/>
      <c r="Q50" s="530">
        <v>1</v>
      </c>
      <c r="R50" s="470">
        <v>316332</v>
      </c>
      <c r="S50" s="470">
        <v>261</v>
      </c>
      <c r="T50" s="531">
        <v>1212</v>
      </c>
      <c r="U50" s="530"/>
      <c r="V50" s="470"/>
      <c r="W50" s="470"/>
      <c r="X50" s="531"/>
    </row>
    <row r="51" spans="2:24" x14ac:dyDescent="0.2">
      <c r="B51" s="470" t="s">
        <v>663</v>
      </c>
      <c r="C51" s="470" t="s">
        <v>664</v>
      </c>
      <c r="D51" s="470" t="s">
        <v>662</v>
      </c>
      <c r="E51" s="530">
        <v>1</v>
      </c>
      <c r="F51" s="470">
        <v>192304</v>
      </c>
      <c r="G51" s="470">
        <v>119</v>
      </c>
      <c r="H51" s="531">
        <v>1616</v>
      </c>
      <c r="I51" s="530"/>
      <c r="J51" s="470"/>
      <c r="K51" s="470"/>
      <c r="L51" s="531"/>
      <c r="M51" s="530"/>
      <c r="N51" s="470"/>
      <c r="O51" s="470"/>
      <c r="P51" s="531"/>
      <c r="Q51" s="530">
        <v>1</v>
      </c>
      <c r="R51" s="470">
        <v>192304</v>
      </c>
      <c r="S51" s="470">
        <v>119</v>
      </c>
      <c r="T51" s="531">
        <v>1616</v>
      </c>
      <c r="U51" s="530"/>
      <c r="V51" s="470"/>
      <c r="W51" s="470"/>
      <c r="X51" s="531"/>
    </row>
    <row r="52" spans="2:24" x14ac:dyDescent="0.2">
      <c r="B52" s="470" t="s">
        <v>9</v>
      </c>
      <c r="C52" s="470" t="s">
        <v>8</v>
      </c>
      <c r="D52" s="470" t="s">
        <v>662</v>
      </c>
      <c r="E52" s="530">
        <v>4</v>
      </c>
      <c r="F52" s="470">
        <v>79581.220000000016</v>
      </c>
      <c r="G52" s="470">
        <v>205</v>
      </c>
      <c r="H52" s="531">
        <v>388.2</v>
      </c>
      <c r="I52" s="530">
        <v>1</v>
      </c>
      <c r="J52" s="470">
        <v>4440</v>
      </c>
      <c r="K52" s="470">
        <v>12</v>
      </c>
      <c r="L52" s="531">
        <v>370</v>
      </c>
      <c r="M52" s="530">
        <v>1</v>
      </c>
      <c r="N52" s="470">
        <v>5919.96</v>
      </c>
      <c r="O52" s="470">
        <v>12</v>
      </c>
      <c r="P52" s="531">
        <v>493.33</v>
      </c>
      <c r="Q52" s="530">
        <v>1</v>
      </c>
      <c r="R52" s="470">
        <v>46086.400000000001</v>
      </c>
      <c r="S52" s="470">
        <v>95</v>
      </c>
      <c r="T52" s="531">
        <v>485.12</v>
      </c>
      <c r="U52" s="530">
        <v>1</v>
      </c>
      <c r="V52" s="470">
        <v>23134.86</v>
      </c>
      <c r="W52" s="470">
        <v>86</v>
      </c>
      <c r="X52" s="531">
        <v>269.01</v>
      </c>
    </row>
    <row r="53" spans="2:24" x14ac:dyDescent="0.2">
      <c r="B53" s="470" t="s">
        <v>11</v>
      </c>
      <c r="C53" s="470" t="s">
        <v>10</v>
      </c>
      <c r="D53" s="470" t="s">
        <v>662</v>
      </c>
      <c r="E53" s="530">
        <v>10</v>
      </c>
      <c r="F53" s="470">
        <v>471124.07</v>
      </c>
      <c r="G53" s="470">
        <v>1170</v>
      </c>
      <c r="H53" s="531">
        <v>402.67</v>
      </c>
      <c r="I53" s="530">
        <v>5</v>
      </c>
      <c r="J53" s="470">
        <v>235643.55000000002</v>
      </c>
      <c r="K53" s="470">
        <v>687</v>
      </c>
      <c r="L53" s="531">
        <v>343</v>
      </c>
      <c r="M53" s="530">
        <v>2</v>
      </c>
      <c r="N53" s="470">
        <v>219724.92</v>
      </c>
      <c r="O53" s="470">
        <v>443</v>
      </c>
      <c r="P53" s="531">
        <v>495.99</v>
      </c>
      <c r="Q53" s="530">
        <v>1</v>
      </c>
      <c r="R53" s="470">
        <v>5553.38</v>
      </c>
      <c r="S53" s="470">
        <v>14</v>
      </c>
      <c r="T53" s="531">
        <v>396.67</v>
      </c>
      <c r="U53" s="530">
        <v>2</v>
      </c>
      <c r="V53" s="470">
        <v>10202.219999999999</v>
      </c>
      <c r="W53" s="470">
        <v>26</v>
      </c>
      <c r="X53" s="531">
        <v>392.39</v>
      </c>
    </row>
    <row r="54" spans="2:24" x14ac:dyDescent="0.2">
      <c r="B54" s="470" t="s">
        <v>13</v>
      </c>
      <c r="C54" s="470" t="s">
        <v>12</v>
      </c>
      <c r="D54" s="470" t="s">
        <v>662</v>
      </c>
      <c r="E54" s="530">
        <v>29</v>
      </c>
      <c r="F54" s="470">
        <v>3366101.4499999997</v>
      </c>
      <c r="G54" s="470">
        <v>7655</v>
      </c>
      <c r="H54" s="531">
        <v>439.73</v>
      </c>
      <c r="I54" s="530">
        <v>9</v>
      </c>
      <c r="J54" s="470">
        <v>409772.86</v>
      </c>
      <c r="K54" s="470">
        <v>899</v>
      </c>
      <c r="L54" s="531">
        <v>455.81</v>
      </c>
      <c r="M54" s="530">
        <v>5</v>
      </c>
      <c r="N54" s="470">
        <v>518159.9</v>
      </c>
      <c r="O54" s="470">
        <v>992</v>
      </c>
      <c r="P54" s="531">
        <v>522.34</v>
      </c>
      <c r="Q54" s="530">
        <v>6</v>
      </c>
      <c r="R54" s="470">
        <v>914414.37</v>
      </c>
      <c r="S54" s="470">
        <v>2047</v>
      </c>
      <c r="T54" s="531">
        <v>446.71</v>
      </c>
      <c r="U54" s="530">
        <v>9</v>
      </c>
      <c r="V54" s="470">
        <v>1523754.32</v>
      </c>
      <c r="W54" s="470">
        <v>3717</v>
      </c>
      <c r="X54" s="531">
        <v>409.94</v>
      </c>
    </row>
    <row r="55" spans="2:24" x14ac:dyDescent="0.2">
      <c r="B55" s="470" t="s">
        <v>631</v>
      </c>
      <c r="C55" s="470" t="s">
        <v>632</v>
      </c>
      <c r="D55" s="470" t="s">
        <v>662</v>
      </c>
      <c r="E55" s="530">
        <v>3</v>
      </c>
      <c r="F55" s="470">
        <v>89808.639999999999</v>
      </c>
      <c r="G55" s="470">
        <v>175</v>
      </c>
      <c r="H55" s="531">
        <v>513.19000000000005</v>
      </c>
      <c r="I55" s="530">
        <v>1</v>
      </c>
      <c r="J55" s="470">
        <v>28854</v>
      </c>
      <c r="K55" s="470">
        <v>50</v>
      </c>
      <c r="L55" s="531">
        <v>577.08000000000004</v>
      </c>
      <c r="M55" s="530">
        <v>1</v>
      </c>
      <c r="N55" s="470">
        <v>13020</v>
      </c>
      <c r="O55" s="470">
        <v>21</v>
      </c>
      <c r="P55" s="531">
        <v>620</v>
      </c>
      <c r="Q55" s="530"/>
      <c r="R55" s="470"/>
      <c r="S55" s="470"/>
      <c r="T55" s="531"/>
      <c r="U55" s="530">
        <v>1</v>
      </c>
      <c r="V55" s="470">
        <v>47934.64</v>
      </c>
      <c r="W55" s="470">
        <v>104</v>
      </c>
      <c r="X55" s="531">
        <v>460.91</v>
      </c>
    </row>
    <row r="56" spans="2:24" x14ac:dyDescent="0.2">
      <c r="B56" s="470" t="s">
        <v>15</v>
      </c>
      <c r="C56" s="470" t="s">
        <v>14</v>
      </c>
      <c r="D56" s="470" t="s">
        <v>662</v>
      </c>
      <c r="E56" s="530">
        <v>18</v>
      </c>
      <c r="F56" s="470">
        <v>2142917.17</v>
      </c>
      <c r="G56" s="470">
        <v>3630</v>
      </c>
      <c r="H56" s="531">
        <v>590.34</v>
      </c>
      <c r="I56" s="530">
        <v>3</v>
      </c>
      <c r="J56" s="470">
        <v>148906.04</v>
      </c>
      <c r="K56" s="470">
        <v>178</v>
      </c>
      <c r="L56" s="531">
        <v>836.55</v>
      </c>
      <c r="M56" s="530">
        <v>2</v>
      </c>
      <c r="N56" s="470">
        <v>309971.7</v>
      </c>
      <c r="O56" s="470">
        <v>518</v>
      </c>
      <c r="P56" s="531">
        <v>598.4</v>
      </c>
      <c r="Q56" s="530">
        <v>4</v>
      </c>
      <c r="R56" s="470">
        <v>133692.24</v>
      </c>
      <c r="S56" s="470">
        <v>112</v>
      </c>
      <c r="T56" s="531">
        <v>1193.68</v>
      </c>
      <c r="U56" s="530">
        <v>9</v>
      </c>
      <c r="V56" s="470">
        <v>1550347.19</v>
      </c>
      <c r="W56" s="470">
        <v>2822</v>
      </c>
      <c r="X56" s="531">
        <v>549.38</v>
      </c>
    </row>
    <row r="57" spans="2:24" x14ac:dyDescent="0.2">
      <c r="B57" s="470" t="s">
        <v>91</v>
      </c>
      <c r="C57" s="470" t="s">
        <v>90</v>
      </c>
      <c r="D57" s="470" t="s">
        <v>662</v>
      </c>
      <c r="E57" s="530">
        <v>15</v>
      </c>
      <c r="F57" s="470">
        <v>1071565.42</v>
      </c>
      <c r="G57" s="470">
        <v>1331.5</v>
      </c>
      <c r="H57" s="531">
        <v>804.78</v>
      </c>
      <c r="I57" s="530">
        <v>3</v>
      </c>
      <c r="J57" s="470">
        <v>91991.159999999989</v>
      </c>
      <c r="K57" s="470">
        <v>132</v>
      </c>
      <c r="L57" s="531">
        <v>696.9</v>
      </c>
      <c r="M57" s="530">
        <v>3</v>
      </c>
      <c r="N57" s="470">
        <v>205497.75</v>
      </c>
      <c r="O57" s="470">
        <v>311.5</v>
      </c>
      <c r="P57" s="531">
        <v>659.7</v>
      </c>
      <c r="Q57" s="530">
        <v>2</v>
      </c>
      <c r="R57" s="470">
        <v>30226.7</v>
      </c>
      <c r="S57" s="470">
        <v>32</v>
      </c>
      <c r="T57" s="531">
        <v>944.58</v>
      </c>
      <c r="U57" s="530">
        <v>6</v>
      </c>
      <c r="V57" s="470">
        <v>659080.06000000006</v>
      </c>
      <c r="W57" s="470">
        <v>791</v>
      </c>
      <c r="X57" s="531">
        <v>833.22</v>
      </c>
    </row>
    <row r="58" spans="2:24" x14ac:dyDescent="0.2">
      <c r="B58" s="470" t="s">
        <v>172</v>
      </c>
      <c r="C58" s="470" t="s">
        <v>666</v>
      </c>
      <c r="D58" s="470" t="s">
        <v>662</v>
      </c>
      <c r="E58" s="530">
        <v>1</v>
      </c>
      <c r="F58" s="470">
        <v>21333.4</v>
      </c>
      <c r="G58" s="470">
        <v>20</v>
      </c>
      <c r="H58" s="531">
        <v>1066.67</v>
      </c>
      <c r="I58" s="530">
        <v>1</v>
      </c>
      <c r="J58" s="470">
        <v>21333.4</v>
      </c>
      <c r="K58" s="470">
        <v>20</v>
      </c>
      <c r="L58" s="531">
        <v>1066.67</v>
      </c>
      <c r="M58" s="530"/>
      <c r="N58" s="470"/>
      <c r="O58" s="470"/>
      <c r="P58" s="531"/>
      <c r="Q58" s="530"/>
      <c r="R58" s="470"/>
      <c r="S58" s="470"/>
      <c r="T58" s="531"/>
      <c r="U58" s="530"/>
      <c r="V58" s="470"/>
      <c r="W58" s="470"/>
      <c r="X58" s="531"/>
    </row>
    <row r="59" spans="2:24" x14ac:dyDescent="0.2">
      <c r="B59" s="470" t="s">
        <v>173</v>
      </c>
      <c r="C59" s="470" t="s">
        <v>667</v>
      </c>
      <c r="D59" s="470" t="s">
        <v>662</v>
      </c>
      <c r="E59" s="530">
        <v>5</v>
      </c>
      <c r="F59" s="470">
        <v>264755.43</v>
      </c>
      <c r="G59" s="470">
        <v>231</v>
      </c>
      <c r="H59" s="531">
        <v>1146.1300000000001</v>
      </c>
      <c r="I59" s="530"/>
      <c r="J59" s="470"/>
      <c r="K59" s="470"/>
      <c r="L59" s="531"/>
      <c r="M59" s="530">
        <v>2</v>
      </c>
      <c r="N59" s="470">
        <v>173199.98</v>
      </c>
      <c r="O59" s="470">
        <v>146</v>
      </c>
      <c r="P59" s="531">
        <v>1186.3</v>
      </c>
      <c r="Q59" s="530">
        <v>1</v>
      </c>
      <c r="R59" s="470">
        <v>6199.98</v>
      </c>
      <c r="S59" s="470">
        <v>6</v>
      </c>
      <c r="T59" s="531">
        <v>1033.33</v>
      </c>
      <c r="U59" s="530">
        <v>2</v>
      </c>
      <c r="V59" s="470">
        <v>85355.47</v>
      </c>
      <c r="W59" s="470">
        <v>79</v>
      </c>
      <c r="X59" s="531">
        <v>1080.45</v>
      </c>
    </row>
    <row r="60" spans="2:24" x14ac:dyDescent="0.2">
      <c r="B60" s="470" t="s">
        <v>1069</v>
      </c>
      <c r="C60" s="470" t="s">
        <v>1070</v>
      </c>
      <c r="D60" s="470" t="s">
        <v>662</v>
      </c>
      <c r="E60" s="530">
        <v>1</v>
      </c>
      <c r="F60" s="470">
        <v>6733.3</v>
      </c>
      <c r="G60" s="470">
        <v>10</v>
      </c>
      <c r="H60" s="531">
        <v>673.33</v>
      </c>
      <c r="I60" s="530"/>
      <c r="J60" s="470"/>
      <c r="K60" s="470"/>
      <c r="L60" s="531"/>
      <c r="M60" s="530"/>
      <c r="N60" s="470"/>
      <c r="O60" s="470"/>
      <c r="P60" s="531"/>
      <c r="Q60" s="530">
        <v>1</v>
      </c>
      <c r="R60" s="470">
        <v>6733.3</v>
      </c>
      <c r="S60" s="470">
        <v>10</v>
      </c>
      <c r="T60" s="531">
        <v>673.33</v>
      </c>
      <c r="U60" s="530"/>
      <c r="V60" s="470"/>
      <c r="W60" s="470"/>
      <c r="X60" s="531"/>
    </row>
    <row r="61" spans="2:24" x14ac:dyDescent="0.2">
      <c r="B61" s="470" t="s">
        <v>988</v>
      </c>
      <c r="C61" s="470" t="s">
        <v>989</v>
      </c>
      <c r="D61" s="470" t="s">
        <v>662</v>
      </c>
      <c r="E61" s="530">
        <v>1</v>
      </c>
      <c r="F61" s="470">
        <v>30932</v>
      </c>
      <c r="G61" s="470">
        <v>44</v>
      </c>
      <c r="H61" s="531">
        <v>703</v>
      </c>
      <c r="I61" s="530">
        <v>1</v>
      </c>
      <c r="J61" s="470">
        <v>30932</v>
      </c>
      <c r="K61" s="470">
        <v>44</v>
      </c>
      <c r="L61" s="531">
        <v>703</v>
      </c>
      <c r="M61" s="530"/>
      <c r="N61" s="470"/>
      <c r="O61" s="470"/>
      <c r="P61" s="531"/>
      <c r="Q61" s="530"/>
      <c r="R61" s="470"/>
      <c r="S61" s="470"/>
      <c r="T61" s="531"/>
      <c r="U61" s="530"/>
      <c r="V61" s="470"/>
      <c r="W61" s="470"/>
      <c r="X61" s="531"/>
    </row>
    <row r="62" spans="2:24" x14ac:dyDescent="0.2">
      <c r="B62" s="470" t="s">
        <v>177</v>
      </c>
      <c r="C62" s="470" t="s">
        <v>178</v>
      </c>
      <c r="D62" s="470" t="s">
        <v>662</v>
      </c>
      <c r="E62" s="530">
        <v>1</v>
      </c>
      <c r="F62" s="470">
        <v>157147.22</v>
      </c>
      <c r="G62" s="470">
        <v>166</v>
      </c>
      <c r="H62" s="531">
        <v>946.67</v>
      </c>
      <c r="I62" s="530">
        <v>1</v>
      </c>
      <c r="J62" s="470">
        <v>157147.22</v>
      </c>
      <c r="K62" s="470">
        <v>166</v>
      </c>
      <c r="L62" s="531">
        <v>946.67</v>
      </c>
      <c r="M62" s="530"/>
      <c r="N62" s="470"/>
      <c r="O62" s="470"/>
      <c r="P62" s="531"/>
      <c r="Q62" s="530"/>
      <c r="R62" s="470"/>
      <c r="S62" s="470"/>
      <c r="T62" s="531"/>
      <c r="U62" s="530"/>
      <c r="V62" s="470"/>
      <c r="W62" s="470"/>
      <c r="X62" s="531"/>
    </row>
    <row r="63" spans="2:24" x14ac:dyDescent="0.2">
      <c r="B63" s="470" t="s">
        <v>990</v>
      </c>
      <c r="C63" s="470" t="s">
        <v>991</v>
      </c>
      <c r="D63" s="470" t="s">
        <v>662</v>
      </c>
      <c r="E63" s="530">
        <v>1</v>
      </c>
      <c r="F63" s="470">
        <v>285956.96999999997</v>
      </c>
      <c r="G63" s="470">
        <v>291</v>
      </c>
      <c r="H63" s="531">
        <v>982.67</v>
      </c>
      <c r="I63" s="530">
        <v>1</v>
      </c>
      <c r="J63" s="470">
        <v>285956.96999999997</v>
      </c>
      <c r="K63" s="470">
        <v>291</v>
      </c>
      <c r="L63" s="531">
        <v>982.67</v>
      </c>
      <c r="M63" s="530"/>
      <c r="N63" s="470"/>
      <c r="O63" s="470"/>
      <c r="P63" s="531"/>
      <c r="Q63" s="530"/>
      <c r="R63" s="470"/>
      <c r="S63" s="470"/>
      <c r="T63" s="531"/>
      <c r="U63" s="530"/>
      <c r="V63" s="470"/>
      <c r="W63" s="470"/>
      <c r="X63" s="531"/>
    </row>
    <row r="64" spans="2:24" x14ac:dyDescent="0.2">
      <c r="B64" s="470" t="s">
        <v>861</v>
      </c>
      <c r="C64" s="470" t="s">
        <v>862</v>
      </c>
      <c r="D64" s="470" t="s">
        <v>662</v>
      </c>
      <c r="E64" s="530">
        <v>1</v>
      </c>
      <c r="F64" s="470">
        <v>11066.76</v>
      </c>
      <c r="G64" s="470">
        <v>4</v>
      </c>
      <c r="H64" s="531">
        <v>2766.69</v>
      </c>
      <c r="I64" s="530"/>
      <c r="J64" s="470"/>
      <c r="K64" s="470"/>
      <c r="L64" s="531"/>
      <c r="M64" s="530"/>
      <c r="N64" s="470"/>
      <c r="O64" s="470"/>
      <c r="P64" s="531"/>
      <c r="Q64" s="530">
        <v>1</v>
      </c>
      <c r="R64" s="470">
        <v>11066.76</v>
      </c>
      <c r="S64" s="470">
        <v>4</v>
      </c>
      <c r="T64" s="531">
        <v>2766.69</v>
      </c>
      <c r="U64" s="530"/>
      <c r="V64" s="470"/>
      <c r="W64" s="470"/>
      <c r="X64" s="531"/>
    </row>
    <row r="65" spans="2:24" x14ac:dyDescent="0.2">
      <c r="B65" s="470" t="s">
        <v>1028</v>
      </c>
      <c r="C65" s="470" t="s">
        <v>1029</v>
      </c>
      <c r="D65" s="470" t="s">
        <v>662</v>
      </c>
      <c r="E65" s="530">
        <v>1</v>
      </c>
      <c r="F65" s="470">
        <v>12180</v>
      </c>
      <c r="G65" s="470">
        <v>1.45</v>
      </c>
      <c r="H65" s="531">
        <v>8400</v>
      </c>
      <c r="I65" s="530"/>
      <c r="J65" s="470"/>
      <c r="K65" s="470"/>
      <c r="L65" s="531"/>
      <c r="M65" s="530">
        <v>1</v>
      </c>
      <c r="N65" s="470">
        <v>12180</v>
      </c>
      <c r="O65" s="470">
        <v>1.45</v>
      </c>
      <c r="P65" s="531">
        <v>8400</v>
      </c>
      <c r="Q65" s="530"/>
      <c r="R65" s="470"/>
      <c r="S65" s="470"/>
      <c r="T65" s="531"/>
      <c r="U65" s="530"/>
      <c r="V65" s="470"/>
      <c r="W65" s="470"/>
      <c r="X65" s="531"/>
    </row>
    <row r="66" spans="2:24" x14ac:dyDescent="0.2">
      <c r="B66" s="470" t="s">
        <v>179</v>
      </c>
      <c r="C66" s="470" t="s">
        <v>671</v>
      </c>
      <c r="D66" s="470" t="s">
        <v>662</v>
      </c>
      <c r="E66" s="530">
        <v>8</v>
      </c>
      <c r="F66" s="470">
        <v>4678349.6399999997</v>
      </c>
      <c r="G66" s="470">
        <v>2491</v>
      </c>
      <c r="H66" s="531">
        <v>1878.1</v>
      </c>
      <c r="I66" s="530"/>
      <c r="J66" s="470"/>
      <c r="K66" s="470"/>
      <c r="L66" s="531"/>
      <c r="M66" s="530">
        <v>1</v>
      </c>
      <c r="N66" s="470">
        <v>190633.62</v>
      </c>
      <c r="O66" s="470">
        <v>86</v>
      </c>
      <c r="P66" s="531">
        <v>2216.67</v>
      </c>
      <c r="Q66" s="530">
        <v>3</v>
      </c>
      <c r="R66" s="470">
        <v>2658396.9</v>
      </c>
      <c r="S66" s="470">
        <v>1412</v>
      </c>
      <c r="T66" s="531">
        <v>1882.72</v>
      </c>
      <c r="U66" s="530">
        <v>4</v>
      </c>
      <c r="V66" s="470">
        <v>1829319.1199999999</v>
      </c>
      <c r="W66" s="470">
        <v>993</v>
      </c>
      <c r="X66" s="531">
        <v>1842.21</v>
      </c>
    </row>
    <row r="67" spans="2:24" x14ac:dyDescent="0.2">
      <c r="B67" s="470" t="s">
        <v>180</v>
      </c>
      <c r="C67" s="470" t="s">
        <v>896</v>
      </c>
      <c r="D67" s="470" t="s">
        <v>662</v>
      </c>
      <c r="E67" s="530">
        <v>1</v>
      </c>
      <c r="F67" s="470">
        <v>61135.92</v>
      </c>
      <c r="G67" s="470">
        <v>24</v>
      </c>
      <c r="H67" s="531">
        <v>2547.33</v>
      </c>
      <c r="I67" s="530"/>
      <c r="J67" s="470"/>
      <c r="K67" s="470"/>
      <c r="L67" s="531"/>
      <c r="M67" s="530">
        <v>1</v>
      </c>
      <c r="N67" s="470">
        <v>61135.92</v>
      </c>
      <c r="O67" s="470">
        <v>24</v>
      </c>
      <c r="P67" s="531">
        <v>2547.33</v>
      </c>
      <c r="Q67" s="530"/>
      <c r="R67" s="470"/>
      <c r="S67" s="470"/>
      <c r="T67" s="531"/>
      <c r="U67" s="530"/>
      <c r="V67" s="470"/>
      <c r="W67" s="470"/>
      <c r="X67" s="531"/>
    </row>
    <row r="68" spans="2:24" x14ac:dyDescent="0.2">
      <c r="B68" s="470" t="s">
        <v>92</v>
      </c>
      <c r="C68" s="470" t="s">
        <v>672</v>
      </c>
      <c r="D68" s="470" t="s">
        <v>662</v>
      </c>
      <c r="E68" s="530">
        <v>7</v>
      </c>
      <c r="F68" s="470">
        <v>1825784.01</v>
      </c>
      <c r="G68" s="470">
        <v>1054</v>
      </c>
      <c r="H68" s="531">
        <v>1732.24</v>
      </c>
      <c r="I68" s="530">
        <v>1</v>
      </c>
      <c r="J68" s="470">
        <v>191781.04</v>
      </c>
      <c r="K68" s="470">
        <v>88</v>
      </c>
      <c r="L68" s="531">
        <v>2179.33</v>
      </c>
      <c r="M68" s="530">
        <v>2</v>
      </c>
      <c r="N68" s="470">
        <v>282519.59999999998</v>
      </c>
      <c r="O68" s="470">
        <v>144</v>
      </c>
      <c r="P68" s="531">
        <v>1961.94</v>
      </c>
      <c r="Q68" s="530">
        <v>1</v>
      </c>
      <c r="R68" s="470">
        <v>520251</v>
      </c>
      <c r="S68" s="470">
        <v>303</v>
      </c>
      <c r="T68" s="531">
        <v>1717</v>
      </c>
      <c r="U68" s="530">
        <v>3</v>
      </c>
      <c r="V68" s="470">
        <v>831232.37</v>
      </c>
      <c r="W68" s="470">
        <v>519</v>
      </c>
      <c r="X68" s="531">
        <v>1601.6</v>
      </c>
    </row>
    <row r="69" spans="2:24" x14ac:dyDescent="0.2">
      <c r="B69" s="470" t="s">
        <v>181</v>
      </c>
      <c r="C69" s="470" t="s">
        <v>673</v>
      </c>
      <c r="D69" s="470" t="s">
        <v>662</v>
      </c>
      <c r="E69" s="530">
        <v>3</v>
      </c>
      <c r="F69" s="470">
        <v>1030494.78</v>
      </c>
      <c r="G69" s="470">
        <v>494</v>
      </c>
      <c r="H69" s="531">
        <v>2086.02</v>
      </c>
      <c r="I69" s="530"/>
      <c r="J69" s="470"/>
      <c r="K69" s="470"/>
      <c r="L69" s="531"/>
      <c r="M69" s="530">
        <v>1</v>
      </c>
      <c r="N69" s="470">
        <v>185554.47</v>
      </c>
      <c r="O69" s="470">
        <v>87</v>
      </c>
      <c r="P69" s="531">
        <v>2132.81</v>
      </c>
      <c r="Q69" s="530"/>
      <c r="R69" s="470"/>
      <c r="S69" s="470"/>
      <c r="T69" s="531"/>
      <c r="U69" s="530">
        <v>2</v>
      </c>
      <c r="V69" s="470">
        <v>844940.31</v>
      </c>
      <c r="W69" s="470">
        <v>407</v>
      </c>
      <c r="X69" s="531">
        <v>2076.02</v>
      </c>
    </row>
    <row r="70" spans="2:24" x14ac:dyDescent="0.2">
      <c r="B70" s="470" t="s">
        <v>182</v>
      </c>
      <c r="C70" s="470" t="s">
        <v>914</v>
      </c>
      <c r="D70" s="470" t="s">
        <v>662</v>
      </c>
      <c r="E70" s="530">
        <v>8</v>
      </c>
      <c r="F70" s="470">
        <v>1313347.4700000002</v>
      </c>
      <c r="G70" s="470">
        <v>618</v>
      </c>
      <c r="H70" s="531">
        <v>2125.16</v>
      </c>
      <c r="I70" s="530"/>
      <c r="J70" s="470"/>
      <c r="K70" s="470"/>
      <c r="L70" s="531"/>
      <c r="M70" s="530">
        <v>2</v>
      </c>
      <c r="N70" s="470">
        <v>486108.45</v>
      </c>
      <c r="O70" s="470">
        <v>204</v>
      </c>
      <c r="P70" s="531">
        <v>2382.88</v>
      </c>
      <c r="Q70" s="530">
        <v>3</v>
      </c>
      <c r="R70" s="470">
        <v>402853.16000000003</v>
      </c>
      <c r="S70" s="470">
        <v>198</v>
      </c>
      <c r="T70" s="531">
        <v>2034.61</v>
      </c>
      <c r="U70" s="530">
        <v>3</v>
      </c>
      <c r="V70" s="470">
        <v>424385.86</v>
      </c>
      <c r="W70" s="470">
        <v>216</v>
      </c>
      <c r="X70" s="531">
        <v>1964.75</v>
      </c>
    </row>
    <row r="71" spans="2:24" x14ac:dyDescent="0.2">
      <c r="B71" s="470" t="s">
        <v>183</v>
      </c>
      <c r="C71" s="470" t="s">
        <v>184</v>
      </c>
      <c r="D71" s="470" t="s">
        <v>657</v>
      </c>
      <c r="E71" s="530">
        <v>24</v>
      </c>
      <c r="F71" s="470">
        <v>2114543.9300000006</v>
      </c>
      <c r="G71" s="470">
        <v>3306.5</v>
      </c>
      <c r="H71" s="531">
        <v>639.51</v>
      </c>
      <c r="I71" s="530">
        <v>2</v>
      </c>
      <c r="J71" s="470">
        <v>99567.37</v>
      </c>
      <c r="K71" s="470">
        <v>131.6</v>
      </c>
      <c r="L71" s="531">
        <v>756.59</v>
      </c>
      <c r="M71" s="530">
        <v>5</v>
      </c>
      <c r="N71" s="470">
        <v>346500.74</v>
      </c>
      <c r="O71" s="470">
        <v>634.9</v>
      </c>
      <c r="P71" s="531">
        <v>545.76</v>
      </c>
      <c r="Q71" s="530">
        <v>7</v>
      </c>
      <c r="R71" s="470">
        <v>618309.98</v>
      </c>
      <c r="S71" s="470">
        <v>910</v>
      </c>
      <c r="T71" s="531">
        <v>679.46</v>
      </c>
      <c r="U71" s="530">
        <v>9</v>
      </c>
      <c r="V71" s="470">
        <v>765751.44000000006</v>
      </c>
      <c r="W71" s="470">
        <v>1150</v>
      </c>
      <c r="X71" s="531">
        <v>665.87</v>
      </c>
    </row>
    <row r="72" spans="2:24" x14ac:dyDescent="0.2">
      <c r="B72" s="470" t="s">
        <v>185</v>
      </c>
      <c r="C72" s="470" t="s">
        <v>674</v>
      </c>
      <c r="D72" s="470" t="s">
        <v>657</v>
      </c>
      <c r="E72" s="530">
        <v>1</v>
      </c>
      <c r="F72" s="470">
        <v>77599.19</v>
      </c>
      <c r="G72" s="470">
        <v>89.5</v>
      </c>
      <c r="H72" s="531">
        <v>867.03</v>
      </c>
      <c r="I72" s="530"/>
      <c r="J72" s="470"/>
      <c r="K72" s="470"/>
      <c r="L72" s="531"/>
      <c r="M72" s="530">
        <v>1</v>
      </c>
      <c r="N72" s="470">
        <v>77599.19</v>
      </c>
      <c r="O72" s="470">
        <v>89.5</v>
      </c>
      <c r="P72" s="531">
        <v>867.03</v>
      </c>
      <c r="Q72" s="530"/>
      <c r="R72" s="470"/>
      <c r="S72" s="470"/>
      <c r="T72" s="531"/>
      <c r="U72" s="530"/>
      <c r="V72" s="470"/>
      <c r="W72" s="470"/>
      <c r="X72" s="531"/>
    </row>
    <row r="73" spans="2:24" x14ac:dyDescent="0.2">
      <c r="B73" s="470" t="s">
        <v>675</v>
      </c>
      <c r="C73" s="470" t="s">
        <v>676</v>
      </c>
      <c r="D73" s="470" t="s">
        <v>657</v>
      </c>
      <c r="E73" s="530">
        <v>7</v>
      </c>
      <c r="F73" s="470">
        <v>196793.74000000005</v>
      </c>
      <c r="G73" s="470">
        <v>292.60000000000002</v>
      </c>
      <c r="H73" s="531">
        <v>672.57</v>
      </c>
      <c r="I73" s="530">
        <v>1</v>
      </c>
      <c r="J73" s="470">
        <v>16560.07</v>
      </c>
      <c r="K73" s="470">
        <v>21.6</v>
      </c>
      <c r="L73" s="531">
        <v>766.67</v>
      </c>
      <c r="M73" s="530">
        <v>1</v>
      </c>
      <c r="N73" s="470">
        <v>28380.13</v>
      </c>
      <c r="O73" s="470">
        <v>39.6</v>
      </c>
      <c r="P73" s="531">
        <v>716.67</v>
      </c>
      <c r="Q73" s="530">
        <v>1</v>
      </c>
      <c r="R73" s="470">
        <v>39649.800000000003</v>
      </c>
      <c r="S73" s="470">
        <v>60</v>
      </c>
      <c r="T73" s="531">
        <v>660.83</v>
      </c>
      <c r="U73" s="530">
        <v>4</v>
      </c>
      <c r="V73" s="470">
        <v>112203.74</v>
      </c>
      <c r="W73" s="470">
        <v>171.4</v>
      </c>
      <c r="X73" s="531">
        <v>654.63</v>
      </c>
    </row>
    <row r="74" spans="2:24" x14ac:dyDescent="0.2">
      <c r="B74" s="470" t="s">
        <v>20</v>
      </c>
      <c r="C74" s="470" t="s">
        <v>677</v>
      </c>
      <c r="D74" s="470" t="s">
        <v>657</v>
      </c>
      <c r="E74" s="530">
        <v>3</v>
      </c>
      <c r="F74" s="470">
        <v>45306.21</v>
      </c>
      <c r="G74" s="470">
        <v>149</v>
      </c>
      <c r="H74" s="531">
        <v>304.07</v>
      </c>
      <c r="I74" s="530">
        <v>1</v>
      </c>
      <c r="J74" s="470">
        <v>12724.32</v>
      </c>
      <c r="K74" s="470">
        <v>48</v>
      </c>
      <c r="L74" s="531">
        <v>265.08999999999997</v>
      </c>
      <c r="M74" s="530">
        <v>1</v>
      </c>
      <c r="N74" s="470">
        <v>17915.09</v>
      </c>
      <c r="O74" s="470">
        <v>61</v>
      </c>
      <c r="P74" s="531">
        <v>293.69</v>
      </c>
      <c r="Q74" s="530"/>
      <c r="R74" s="470"/>
      <c r="S74" s="470"/>
      <c r="T74" s="531"/>
      <c r="U74" s="530">
        <v>1</v>
      </c>
      <c r="V74" s="470">
        <v>14666.8</v>
      </c>
      <c r="W74" s="470">
        <v>40</v>
      </c>
      <c r="X74" s="531">
        <v>366.67</v>
      </c>
    </row>
    <row r="75" spans="2:24" x14ac:dyDescent="0.2">
      <c r="B75" s="470" t="s">
        <v>117</v>
      </c>
      <c r="C75" s="470" t="s">
        <v>116</v>
      </c>
      <c r="D75" s="470" t="s">
        <v>657</v>
      </c>
      <c r="E75" s="530">
        <v>7</v>
      </c>
      <c r="F75" s="470">
        <v>509451.91</v>
      </c>
      <c r="G75" s="470">
        <v>5364</v>
      </c>
      <c r="H75" s="531">
        <v>94.98</v>
      </c>
      <c r="I75" s="530"/>
      <c r="J75" s="470"/>
      <c r="K75" s="470"/>
      <c r="L75" s="531"/>
      <c r="M75" s="530"/>
      <c r="N75" s="470"/>
      <c r="O75" s="470"/>
      <c r="P75" s="531"/>
      <c r="Q75" s="530"/>
      <c r="R75" s="470"/>
      <c r="S75" s="470"/>
      <c r="T75" s="531"/>
      <c r="U75" s="530">
        <v>5</v>
      </c>
      <c r="V75" s="470">
        <v>470305.89999999997</v>
      </c>
      <c r="W75" s="470">
        <v>5061</v>
      </c>
      <c r="X75" s="531">
        <v>92.93</v>
      </c>
    </row>
    <row r="76" spans="2:24" x14ac:dyDescent="0.2">
      <c r="B76" s="470" t="s">
        <v>113</v>
      </c>
      <c r="C76" s="470" t="s">
        <v>678</v>
      </c>
      <c r="D76" s="470" t="s">
        <v>662</v>
      </c>
      <c r="E76" s="530">
        <v>11</v>
      </c>
      <c r="F76" s="470">
        <v>770452.2300000001</v>
      </c>
      <c r="G76" s="470">
        <v>7397</v>
      </c>
      <c r="H76" s="531">
        <v>104.16</v>
      </c>
      <c r="I76" s="530">
        <v>1</v>
      </c>
      <c r="J76" s="470">
        <v>170059.5</v>
      </c>
      <c r="K76" s="470">
        <v>2850</v>
      </c>
      <c r="L76" s="531">
        <v>59.67</v>
      </c>
      <c r="M76" s="530"/>
      <c r="N76" s="470"/>
      <c r="O76" s="470"/>
      <c r="P76" s="531"/>
      <c r="Q76" s="530">
        <v>2</v>
      </c>
      <c r="R76" s="470">
        <v>19567.28</v>
      </c>
      <c r="S76" s="470">
        <v>102</v>
      </c>
      <c r="T76" s="531">
        <v>191.84</v>
      </c>
      <c r="U76" s="530">
        <v>6</v>
      </c>
      <c r="V76" s="470">
        <v>311075.93</v>
      </c>
      <c r="W76" s="470">
        <v>2441</v>
      </c>
      <c r="X76" s="531">
        <v>127.44</v>
      </c>
    </row>
    <row r="77" spans="2:24" x14ac:dyDescent="0.2">
      <c r="B77" s="470" t="s">
        <v>115</v>
      </c>
      <c r="C77" s="470" t="s">
        <v>114</v>
      </c>
      <c r="D77" s="470" t="s">
        <v>662</v>
      </c>
      <c r="E77" s="530">
        <v>1</v>
      </c>
      <c r="F77" s="470">
        <v>6591.25</v>
      </c>
      <c r="G77" s="470">
        <v>25</v>
      </c>
      <c r="H77" s="531">
        <v>263.64999999999998</v>
      </c>
      <c r="I77" s="530"/>
      <c r="J77" s="470"/>
      <c r="K77" s="470"/>
      <c r="L77" s="531"/>
      <c r="M77" s="530"/>
      <c r="N77" s="470"/>
      <c r="O77" s="470"/>
      <c r="P77" s="531"/>
      <c r="Q77" s="530"/>
      <c r="R77" s="470"/>
      <c r="S77" s="470"/>
      <c r="T77" s="531"/>
      <c r="U77" s="530">
        <v>1</v>
      </c>
      <c r="V77" s="470">
        <v>6591.25</v>
      </c>
      <c r="W77" s="470">
        <v>25</v>
      </c>
      <c r="X77" s="531">
        <v>263.64999999999998</v>
      </c>
    </row>
    <row r="78" spans="2:24" x14ac:dyDescent="0.2">
      <c r="B78" s="470" t="s">
        <v>190</v>
      </c>
      <c r="C78" s="470" t="s">
        <v>679</v>
      </c>
      <c r="D78" s="470" t="s">
        <v>605</v>
      </c>
      <c r="E78" s="530">
        <v>5</v>
      </c>
      <c r="F78" s="470">
        <v>58068.44</v>
      </c>
      <c r="G78" s="470">
        <v>43</v>
      </c>
      <c r="H78" s="531">
        <v>1350.43</v>
      </c>
      <c r="I78" s="530">
        <v>2</v>
      </c>
      <c r="J78" s="470">
        <v>34416.76</v>
      </c>
      <c r="K78" s="470">
        <v>28</v>
      </c>
      <c r="L78" s="531">
        <v>1229.17</v>
      </c>
      <c r="M78" s="530"/>
      <c r="N78" s="470"/>
      <c r="O78" s="470"/>
      <c r="P78" s="531"/>
      <c r="Q78" s="530">
        <v>1</v>
      </c>
      <c r="R78" s="470">
        <v>11700</v>
      </c>
      <c r="S78" s="470">
        <v>9</v>
      </c>
      <c r="T78" s="531">
        <v>1300</v>
      </c>
      <c r="U78" s="530"/>
      <c r="V78" s="470"/>
      <c r="W78" s="470"/>
      <c r="X78" s="531"/>
    </row>
    <row r="79" spans="2:24" x14ac:dyDescent="0.2">
      <c r="B79" s="470" t="s">
        <v>191</v>
      </c>
      <c r="C79" s="470" t="s">
        <v>192</v>
      </c>
      <c r="D79" s="470" t="s">
        <v>605</v>
      </c>
      <c r="E79" s="530">
        <v>2</v>
      </c>
      <c r="F79" s="470">
        <v>24084.95</v>
      </c>
      <c r="G79" s="470">
        <v>16</v>
      </c>
      <c r="H79" s="531">
        <v>1505.31</v>
      </c>
      <c r="I79" s="530">
        <v>1</v>
      </c>
      <c r="J79" s="470">
        <v>18633.29</v>
      </c>
      <c r="K79" s="470">
        <v>13</v>
      </c>
      <c r="L79" s="531">
        <v>1433.33</v>
      </c>
      <c r="M79" s="530"/>
      <c r="N79" s="470"/>
      <c r="O79" s="470"/>
      <c r="P79" s="531"/>
      <c r="Q79" s="530"/>
      <c r="R79" s="470"/>
      <c r="S79" s="470"/>
      <c r="T79" s="531"/>
      <c r="U79" s="530"/>
      <c r="V79" s="470"/>
      <c r="W79" s="470"/>
      <c r="X79" s="531"/>
    </row>
    <row r="80" spans="2:24" x14ac:dyDescent="0.2">
      <c r="B80" s="470" t="s">
        <v>193</v>
      </c>
      <c r="C80" s="470" t="s">
        <v>623</v>
      </c>
      <c r="D80" s="470" t="s">
        <v>605</v>
      </c>
      <c r="E80" s="530">
        <v>2</v>
      </c>
      <c r="F80" s="470">
        <v>21500</v>
      </c>
      <c r="G80" s="470">
        <v>20</v>
      </c>
      <c r="H80" s="531">
        <v>1075</v>
      </c>
      <c r="I80" s="530">
        <v>1</v>
      </c>
      <c r="J80" s="470">
        <v>15000</v>
      </c>
      <c r="K80" s="470">
        <v>15</v>
      </c>
      <c r="L80" s="531">
        <v>1000</v>
      </c>
      <c r="M80" s="530"/>
      <c r="N80" s="470"/>
      <c r="O80" s="470"/>
      <c r="P80" s="531"/>
      <c r="Q80" s="530">
        <v>1</v>
      </c>
      <c r="R80" s="470">
        <v>6500</v>
      </c>
      <c r="S80" s="470">
        <v>5</v>
      </c>
      <c r="T80" s="531">
        <v>1300</v>
      </c>
      <c r="U80" s="530"/>
      <c r="V80" s="470"/>
      <c r="W80" s="470"/>
      <c r="X80" s="531"/>
    </row>
    <row r="81" spans="2:24" x14ac:dyDescent="0.2">
      <c r="B81" s="470" t="s">
        <v>196</v>
      </c>
      <c r="C81" s="470" t="s">
        <v>867</v>
      </c>
      <c r="D81" s="470" t="s">
        <v>662</v>
      </c>
      <c r="E81" s="530">
        <v>1</v>
      </c>
      <c r="F81" s="470">
        <v>856856.16</v>
      </c>
      <c r="G81" s="470">
        <v>947</v>
      </c>
      <c r="H81" s="531">
        <v>904.81</v>
      </c>
      <c r="I81" s="530"/>
      <c r="J81" s="470"/>
      <c r="K81" s="470"/>
      <c r="L81" s="531"/>
      <c r="M81" s="530"/>
      <c r="N81" s="470"/>
      <c r="O81" s="470"/>
      <c r="P81" s="531"/>
      <c r="Q81" s="530"/>
      <c r="R81" s="470"/>
      <c r="S81" s="470"/>
      <c r="T81" s="531"/>
      <c r="U81" s="530"/>
      <c r="V81" s="470"/>
      <c r="W81" s="470"/>
      <c r="X81" s="531"/>
    </row>
    <row r="82" spans="2:24" x14ac:dyDescent="0.2">
      <c r="B82" s="470" t="s">
        <v>868</v>
      </c>
      <c r="C82" s="470" t="s">
        <v>869</v>
      </c>
      <c r="D82" s="470" t="s">
        <v>662</v>
      </c>
      <c r="E82" s="530">
        <v>1</v>
      </c>
      <c r="F82" s="470">
        <v>48979.32</v>
      </c>
      <c r="G82" s="470">
        <v>78</v>
      </c>
      <c r="H82" s="531">
        <v>627.94000000000005</v>
      </c>
      <c r="I82" s="530"/>
      <c r="J82" s="470"/>
      <c r="K82" s="470"/>
      <c r="L82" s="531"/>
      <c r="M82" s="530"/>
      <c r="N82" s="470"/>
      <c r="O82" s="470"/>
      <c r="P82" s="531"/>
      <c r="Q82" s="530">
        <v>1</v>
      </c>
      <c r="R82" s="470">
        <v>48979.32</v>
      </c>
      <c r="S82" s="470">
        <v>78</v>
      </c>
      <c r="T82" s="531">
        <v>627.94000000000005</v>
      </c>
      <c r="U82" s="530"/>
      <c r="V82" s="470"/>
      <c r="W82" s="470"/>
      <c r="X82" s="531"/>
    </row>
    <row r="83" spans="2:24" x14ac:dyDescent="0.2">
      <c r="B83" s="470" t="s">
        <v>870</v>
      </c>
      <c r="C83" s="470" t="s">
        <v>871</v>
      </c>
      <c r="D83" s="470" t="s">
        <v>662</v>
      </c>
      <c r="E83" s="530">
        <v>1</v>
      </c>
      <c r="F83" s="470">
        <v>15657.12</v>
      </c>
      <c r="G83" s="470">
        <v>36</v>
      </c>
      <c r="H83" s="531">
        <v>434.92</v>
      </c>
      <c r="I83" s="530"/>
      <c r="J83" s="470"/>
      <c r="K83" s="470"/>
      <c r="L83" s="531"/>
      <c r="M83" s="530"/>
      <c r="N83" s="470"/>
      <c r="O83" s="470"/>
      <c r="P83" s="531"/>
      <c r="Q83" s="530"/>
      <c r="R83" s="470"/>
      <c r="S83" s="470"/>
      <c r="T83" s="531"/>
      <c r="U83" s="530"/>
      <c r="V83" s="470"/>
      <c r="W83" s="470"/>
      <c r="X83" s="531"/>
    </row>
    <row r="84" spans="2:24" x14ac:dyDescent="0.2">
      <c r="B84" s="470" t="s">
        <v>629</v>
      </c>
      <c r="C84" s="470" t="s">
        <v>630</v>
      </c>
      <c r="D84" s="470" t="s">
        <v>662</v>
      </c>
      <c r="E84" s="530">
        <v>1</v>
      </c>
      <c r="F84" s="470">
        <v>367250.95</v>
      </c>
      <c r="G84" s="470">
        <v>235</v>
      </c>
      <c r="H84" s="531">
        <v>1562.77</v>
      </c>
      <c r="I84" s="530"/>
      <c r="J84" s="470"/>
      <c r="K84" s="470"/>
      <c r="L84" s="531"/>
      <c r="M84" s="530">
        <v>1</v>
      </c>
      <c r="N84" s="470">
        <v>367250.95</v>
      </c>
      <c r="O84" s="470">
        <v>235</v>
      </c>
      <c r="P84" s="531">
        <v>1562.77</v>
      </c>
      <c r="Q84" s="530"/>
      <c r="R84" s="470"/>
      <c r="S84" s="470"/>
      <c r="T84" s="531"/>
      <c r="U84" s="530"/>
      <c r="V84" s="470"/>
      <c r="W84" s="470"/>
      <c r="X84" s="531"/>
    </row>
    <row r="85" spans="2:24" x14ac:dyDescent="0.2">
      <c r="B85" s="470" t="s">
        <v>201</v>
      </c>
      <c r="C85" s="470" t="s">
        <v>202</v>
      </c>
      <c r="D85" s="470" t="s">
        <v>662</v>
      </c>
      <c r="E85" s="530">
        <v>1</v>
      </c>
      <c r="F85" s="470">
        <v>109015.54</v>
      </c>
      <c r="G85" s="470">
        <v>61</v>
      </c>
      <c r="H85" s="531">
        <v>1787.14</v>
      </c>
      <c r="I85" s="530"/>
      <c r="J85" s="470"/>
      <c r="K85" s="470"/>
      <c r="L85" s="531"/>
      <c r="M85" s="530">
        <v>1</v>
      </c>
      <c r="N85" s="470">
        <v>109015.54</v>
      </c>
      <c r="O85" s="470">
        <v>61</v>
      </c>
      <c r="P85" s="531">
        <v>1787.14</v>
      </c>
      <c r="Q85" s="530"/>
      <c r="R85" s="470"/>
      <c r="S85" s="470"/>
      <c r="T85" s="531"/>
      <c r="U85" s="530"/>
      <c r="V85" s="470"/>
      <c r="W85" s="470"/>
      <c r="X85" s="531"/>
    </row>
    <row r="86" spans="2:24" x14ac:dyDescent="0.2">
      <c r="B86" s="470" t="s">
        <v>640</v>
      </c>
      <c r="C86" s="470" t="s">
        <v>641</v>
      </c>
      <c r="D86" s="470" t="s">
        <v>662</v>
      </c>
      <c r="E86" s="530">
        <v>1</v>
      </c>
      <c r="F86" s="470">
        <v>277709.37</v>
      </c>
      <c r="G86" s="470">
        <v>141</v>
      </c>
      <c r="H86" s="531">
        <v>1969.57</v>
      </c>
      <c r="I86" s="530"/>
      <c r="J86" s="470"/>
      <c r="K86" s="470"/>
      <c r="L86" s="531"/>
      <c r="M86" s="530">
        <v>1</v>
      </c>
      <c r="N86" s="470">
        <v>277709.37</v>
      </c>
      <c r="O86" s="470">
        <v>141</v>
      </c>
      <c r="P86" s="531">
        <v>1969.57</v>
      </c>
      <c r="Q86" s="530"/>
      <c r="R86" s="470"/>
      <c r="S86" s="470"/>
      <c r="T86" s="531"/>
      <c r="U86" s="530"/>
      <c r="V86" s="470"/>
      <c r="W86" s="470"/>
      <c r="X86" s="531"/>
    </row>
    <row r="87" spans="2:24" x14ac:dyDescent="0.2">
      <c r="B87" s="470" t="s">
        <v>93</v>
      </c>
      <c r="C87" s="470" t="s">
        <v>680</v>
      </c>
      <c r="D87" s="470" t="s">
        <v>662</v>
      </c>
      <c r="E87" s="530">
        <v>7</v>
      </c>
      <c r="F87" s="470">
        <v>2166905.63</v>
      </c>
      <c r="G87" s="470">
        <v>1992.5</v>
      </c>
      <c r="H87" s="531">
        <v>1087.53</v>
      </c>
      <c r="I87" s="530">
        <v>1</v>
      </c>
      <c r="J87" s="470">
        <v>205872.66</v>
      </c>
      <c r="K87" s="470">
        <v>146.5</v>
      </c>
      <c r="L87" s="531">
        <v>1405.27</v>
      </c>
      <c r="M87" s="530">
        <v>1</v>
      </c>
      <c r="N87" s="470">
        <v>267950</v>
      </c>
      <c r="O87" s="470">
        <v>220</v>
      </c>
      <c r="P87" s="531">
        <v>1217.95</v>
      </c>
      <c r="Q87" s="530">
        <v>1</v>
      </c>
      <c r="R87" s="470">
        <v>305020</v>
      </c>
      <c r="S87" s="470">
        <v>302</v>
      </c>
      <c r="T87" s="531">
        <v>1010</v>
      </c>
      <c r="U87" s="530">
        <v>4</v>
      </c>
      <c r="V87" s="470">
        <v>1388062.97</v>
      </c>
      <c r="W87" s="470">
        <v>1324</v>
      </c>
      <c r="X87" s="531">
        <v>1048.3900000000001</v>
      </c>
    </row>
    <row r="88" spans="2:24" x14ac:dyDescent="0.2">
      <c r="B88" s="470" t="s">
        <v>205</v>
      </c>
      <c r="C88" s="470" t="s">
        <v>206</v>
      </c>
      <c r="D88" s="470" t="s">
        <v>657</v>
      </c>
      <c r="E88" s="530">
        <v>1</v>
      </c>
      <c r="F88" s="470">
        <v>972783</v>
      </c>
      <c r="G88" s="470">
        <v>1350</v>
      </c>
      <c r="H88" s="531">
        <v>720.58</v>
      </c>
      <c r="I88" s="530"/>
      <c r="J88" s="470"/>
      <c r="K88" s="470"/>
      <c r="L88" s="531"/>
      <c r="M88" s="530"/>
      <c r="N88" s="470"/>
      <c r="O88" s="470"/>
      <c r="P88" s="531"/>
      <c r="Q88" s="530"/>
      <c r="R88" s="470"/>
      <c r="S88" s="470"/>
      <c r="T88" s="531"/>
      <c r="U88" s="530">
        <v>1</v>
      </c>
      <c r="V88" s="470">
        <v>972783</v>
      </c>
      <c r="W88" s="470">
        <v>1350</v>
      </c>
      <c r="X88" s="531">
        <v>720.58</v>
      </c>
    </row>
    <row r="89" spans="2:24" x14ac:dyDescent="0.2">
      <c r="B89" s="470" t="s">
        <v>209</v>
      </c>
      <c r="C89" s="470" t="s">
        <v>681</v>
      </c>
      <c r="D89" s="470" t="s">
        <v>658</v>
      </c>
      <c r="E89" s="530">
        <v>1</v>
      </c>
      <c r="F89" s="470">
        <v>17897.099999999999</v>
      </c>
      <c r="G89" s="470">
        <v>3530</v>
      </c>
      <c r="H89" s="531">
        <v>5.07</v>
      </c>
      <c r="I89" s="530"/>
      <c r="J89" s="470"/>
      <c r="K89" s="470"/>
      <c r="L89" s="531"/>
      <c r="M89" s="530"/>
      <c r="N89" s="470"/>
      <c r="O89" s="470"/>
      <c r="P89" s="531"/>
      <c r="Q89" s="530"/>
      <c r="R89" s="470"/>
      <c r="S89" s="470"/>
      <c r="T89" s="531"/>
      <c r="U89" s="530">
        <v>1</v>
      </c>
      <c r="V89" s="470">
        <v>17897.099999999999</v>
      </c>
      <c r="W89" s="470">
        <v>3530</v>
      </c>
      <c r="X89" s="531">
        <v>5.07</v>
      </c>
    </row>
    <row r="90" spans="2:24" x14ac:dyDescent="0.2">
      <c r="B90" s="470" t="s">
        <v>210</v>
      </c>
      <c r="C90" s="470" t="s">
        <v>917</v>
      </c>
      <c r="D90" s="470" t="s">
        <v>657</v>
      </c>
      <c r="E90" s="530">
        <v>2</v>
      </c>
      <c r="F90" s="470">
        <v>164130.23999999999</v>
      </c>
      <c r="G90" s="470">
        <v>372</v>
      </c>
      <c r="H90" s="531">
        <v>441.21</v>
      </c>
      <c r="I90" s="530"/>
      <c r="J90" s="470"/>
      <c r="K90" s="470"/>
      <c r="L90" s="531"/>
      <c r="M90" s="530">
        <v>1</v>
      </c>
      <c r="N90" s="470">
        <v>37249.199999999997</v>
      </c>
      <c r="O90" s="470">
        <v>60</v>
      </c>
      <c r="P90" s="531">
        <v>620.82000000000005</v>
      </c>
      <c r="Q90" s="530"/>
      <c r="R90" s="470"/>
      <c r="S90" s="470"/>
      <c r="T90" s="531"/>
      <c r="U90" s="530">
        <v>1</v>
      </c>
      <c r="V90" s="470">
        <v>126881.04</v>
      </c>
      <c r="W90" s="470">
        <v>312</v>
      </c>
      <c r="X90" s="531">
        <v>406.67</v>
      </c>
    </row>
    <row r="91" spans="2:24" x14ac:dyDescent="0.2">
      <c r="B91" s="470" t="s">
        <v>18</v>
      </c>
      <c r="C91" s="470" t="s">
        <v>682</v>
      </c>
      <c r="D91" s="470" t="s">
        <v>662</v>
      </c>
      <c r="E91" s="530">
        <v>28</v>
      </c>
      <c r="F91" s="470">
        <v>577348.0199999999</v>
      </c>
      <c r="G91" s="470">
        <v>39205</v>
      </c>
      <c r="H91" s="531">
        <v>14.73</v>
      </c>
      <c r="I91" s="530">
        <v>2</v>
      </c>
      <c r="J91" s="470">
        <v>14492.5</v>
      </c>
      <c r="K91" s="470">
        <v>935</v>
      </c>
      <c r="L91" s="531">
        <v>15.5</v>
      </c>
      <c r="M91" s="530">
        <v>4</v>
      </c>
      <c r="N91" s="470">
        <v>33725</v>
      </c>
      <c r="O91" s="470">
        <v>2750</v>
      </c>
      <c r="P91" s="531">
        <v>12.26</v>
      </c>
      <c r="Q91" s="530">
        <v>12</v>
      </c>
      <c r="R91" s="470">
        <v>88829.89</v>
      </c>
      <c r="S91" s="470">
        <v>5857</v>
      </c>
      <c r="T91" s="531">
        <v>15.17</v>
      </c>
      <c r="U91" s="530">
        <v>9</v>
      </c>
      <c r="V91" s="470">
        <v>434689.43</v>
      </c>
      <c r="W91" s="470">
        <v>29243</v>
      </c>
      <c r="X91" s="531">
        <v>14.86</v>
      </c>
    </row>
    <row r="92" spans="2:24" x14ac:dyDescent="0.2">
      <c r="B92" s="470" t="s">
        <v>1056</v>
      </c>
      <c r="C92" s="470" t="s">
        <v>1057</v>
      </c>
      <c r="D92" s="470" t="s">
        <v>662</v>
      </c>
      <c r="E92" s="530">
        <v>1</v>
      </c>
      <c r="F92" s="470">
        <v>15015</v>
      </c>
      <c r="G92" s="470">
        <v>65</v>
      </c>
      <c r="H92" s="531">
        <v>231</v>
      </c>
      <c r="I92" s="530"/>
      <c r="J92" s="470"/>
      <c r="K92" s="470"/>
      <c r="L92" s="531"/>
      <c r="M92" s="530"/>
      <c r="N92" s="470"/>
      <c r="O92" s="470"/>
      <c r="P92" s="531"/>
      <c r="Q92" s="530">
        <v>1</v>
      </c>
      <c r="R92" s="470">
        <v>15015</v>
      </c>
      <c r="S92" s="470">
        <v>65</v>
      </c>
      <c r="T92" s="531">
        <v>231</v>
      </c>
      <c r="U92" s="530"/>
      <c r="V92" s="470"/>
      <c r="W92" s="470"/>
      <c r="X92" s="531"/>
    </row>
    <row r="93" spans="2:24" x14ac:dyDescent="0.2">
      <c r="B93" s="470" t="s">
        <v>19</v>
      </c>
      <c r="C93" s="470" t="s">
        <v>683</v>
      </c>
      <c r="D93" s="470" t="s">
        <v>658</v>
      </c>
      <c r="E93" s="530">
        <v>4</v>
      </c>
      <c r="F93" s="470">
        <v>12288.380000000001</v>
      </c>
      <c r="G93" s="470">
        <v>1458</v>
      </c>
      <c r="H93" s="531">
        <v>8.43</v>
      </c>
      <c r="I93" s="530">
        <v>1</v>
      </c>
      <c r="J93" s="470">
        <v>2737.38</v>
      </c>
      <c r="K93" s="470">
        <v>258</v>
      </c>
      <c r="L93" s="531">
        <v>10.61</v>
      </c>
      <c r="M93" s="530"/>
      <c r="N93" s="470"/>
      <c r="O93" s="470"/>
      <c r="P93" s="531"/>
      <c r="Q93" s="530">
        <v>1</v>
      </c>
      <c r="R93" s="470">
        <v>3615</v>
      </c>
      <c r="S93" s="470">
        <v>500</v>
      </c>
      <c r="T93" s="531">
        <v>7.23</v>
      </c>
      <c r="U93" s="530">
        <v>2</v>
      </c>
      <c r="V93" s="470">
        <v>5936</v>
      </c>
      <c r="W93" s="470">
        <v>700</v>
      </c>
      <c r="X93" s="531">
        <v>8.48</v>
      </c>
    </row>
    <row r="94" spans="2:24" x14ac:dyDescent="0.2">
      <c r="B94" s="470" t="s">
        <v>211</v>
      </c>
      <c r="C94" s="470" t="s">
        <v>212</v>
      </c>
      <c r="D94" s="470" t="s">
        <v>658</v>
      </c>
      <c r="E94" s="530">
        <v>9</v>
      </c>
      <c r="F94" s="470">
        <v>566212.9</v>
      </c>
      <c r="G94" s="470">
        <v>64065</v>
      </c>
      <c r="H94" s="531">
        <v>8.84</v>
      </c>
      <c r="I94" s="530">
        <v>1</v>
      </c>
      <c r="J94" s="470">
        <v>11820</v>
      </c>
      <c r="K94" s="470">
        <v>1000</v>
      </c>
      <c r="L94" s="531">
        <v>11.82</v>
      </c>
      <c r="M94" s="530"/>
      <c r="N94" s="470"/>
      <c r="O94" s="470"/>
      <c r="P94" s="531"/>
      <c r="Q94" s="530"/>
      <c r="R94" s="470"/>
      <c r="S94" s="470"/>
      <c r="T94" s="531"/>
      <c r="U94" s="530">
        <v>8</v>
      </c>
      <c r="V94" s="470">
        <v>554392.9</v>
      </c>
      <c r="W94" s="470">
        <v>63065</v>
      </c>
      <c r="X94" s="531">
        <v>8.7899999999999991</v>
      </c>
    </row>
    <row r="95" spans="2:24" x14ac:dyDescent="0.2">
      <c r="B95" s="470" t="s">
        <v>213</v>
      </c>
      <c r="C95" s="470" t="s">
        <v>214</v>
      </c>
      <c r="D95" s="470" t="s">
        <v>658</v>
      </c>
      <c r="E95" s="530">
        <v>2</v>
      </c>
      <c r="F95" s="470">
        <v>16401.75</v>
      </c>
      <c r="G95" s="470">
        <v>2008</v>
      </c>
      <c r="H95" s="531">
        <v>8.17</v>
      </c>
      <c r="I95" s="530">
        <v>1</v>
      </c>
      <c r="J95" s="470">
        <v>15920.1</v>
      </c>
      <c r="K95" s="470">
        <v>1995</v>
      </c>
      <c r="L95" s="531">
        <v>7.98</v>
      </c>
      <c r="M95" s="530"/>
      <c r="N95" s="470"/>
      <c r="O95" s="470"/>
      <c r="P95" s="531"/>
      <c r="Q95" s="530">
        <v>1</v>
      </c>
      <c r="R95" s="470">
        <v>481.65</v>
      </c>
      <c r="S95" s="470">
        <v>13</v>
      </c>
      <c r="T95" s="531">
        <v>37.049999999999997</v>
      </c>
      <c r="U95" s="530"/>
      <c r="V95" s="470"/>
      <c r="W95" s="470"/>
      <c r="X95" s="531"/>
    </row>
    <row r="96" spans="2:24" x14ac:dyDescent="0.2">
      <c r="B96" s="470" t="s">
        <v>215</v>
      </c>
      <c r="C96" s="470" t="s">
        <v>216</v>
      </c>
      <c r="D96" s="470" t="s">
        <v>658</v>
      </c>
      <c r="E96" s="530">
        <v>2</v>
      </c>
      <c r="F96" s="470">
        <v>36771</v>
      </c>
      <c r="G96" s="470">
        <v>8380</v>
      </c>
      <c r="H96" s="531">
        <v>4.3899999999999997</v>
      </c>
      <c r="I96" s="530"/>
      <c r="J96" s="470"/>
      <c r="K96" s="470"/>
      <c r="L96" s="531"/>
      <c r="M96" s="530"/>
      <c r="N96" s="470"/>
      <c r="O96" s="470"/>
      <c r="P96" s="531"/>
      <c r="Q96" s="530">
        <v>2</v>
      </c>
      <c r="R96" s="470">
        <v>36771</v>
      </c>
      <c r="S96" s="470">
        <v>8380</v>
      </c>
      <c r="T96" s="531">
        <v>4.3899999999999997</v>
      </c>
      <c r="U96" s="530"/>
      <c r="V96" s="470"/>
      <c r="W96" s="470"/>
      <c r="X96" s="531"/>
    </row>
    <row r="97" spans="2:24" x14ac:dyDescent="0.2">
      <c r="B97" s="470" t="s">
        <v>217</v>
      </c>
      <c r="C97" s="470" t="s">
        <v>684</v>
      </c>
      <c r="D97" s="470" t="s">
        <v>658</v>
      </c>
      <c r="E97" s="530">
        <v>3</v>
      </c>
      <c r="F97" s="470">
        <v>118185.3</v>
      </c>
      <c r="G97" s="470">
        <v>14810</v>
      </c>
      <c r="H97" s="531">
        <v>7.98</v>
      </c>
      <c r="I97" s="530"/>
      <c r="J97" s="470"/>
      <c r="K97" s="470"/>
      <c r="L97" s="531"/>
      <c r="M97" s="530"/>
      <c r="N97" s="470"/>
      <c r="O97" s="470"/>
      <c r="P97" s="531"/>
      <c r="Q97" s="530">
        <v>2</v>
      </c>
      <c r="R97" s="470">
        <v>25740</v>
      </c>
      <c r="S97" s="470">
        <v>5720</v>
      </c>
      <c r="T97" s="531">
        <v>4.5</v>
      </c>
      <c r="U97" s="530">
        <v>1</v>
      </c>
      <c r="V97" s="470">
        <v>92445.3</v>
      </c>
      <c r="W97" s="470">
        <v>9090</v>
      </c>
      <c r="X97" s="531">
        <v>10.17</v>
      </c>
    </row>
    <row r="98" spans="2:24" x14ac:dyDescent="0.2">
      <c r="B98" s="470" t="s">
        <v>122</v>
      </c>
      <c r="C98" s="470" t="s">
        <v>685</v>
      </c>
      <c r="D98" s="470" t="s">
        <v>658</v>
      </c>
      <c r="E98" s="530">
        <v>12</v>
      </c>
      <c r="F98" s="470">
        <v>118545.4</v>
      </c>
      <c r="G98" s="470">
        <v>13660</v>
      </c>
      <c r="H98" s="531">
        <v>8.68</v>
      </c>
      <c r="I98" s="530">
        <v>2</v>
      </c>
      <c r="J98" s="470">
        <v>35774.6</v>
      </c>
      <c r="K98" s="470">
        <v>3580</v>
      </c>
      <c r="L98" s="531">
        <v>9.99</v>
      </c>
      <c r="M98" s="530">
        <v>2</v>
      </c>
      <c r="N98" s="470">
        <v>29973</v>
      </c>
      <c r="O98" s="470">
        <v>4350</v>
      </c>
      <c r="P98" s="531">
        <v>6.89</v>
      </c>
      <c r="Q98" s="530">
        <v>5</v>
      </c>
      <c r="R98" s="470">
        <v>31156</v>
      </c>
      <c r="S98" s="470">
        <v>3200</v>
      </c>
      <c r="T98" s="531">
        <v>9.74</v>
      </c>
      <c r="U98" s="530">
        <v>3</v>
      </c>
      <c r="V98" s="470">
        <v>21641.8</v>
      </c>
      <c r="W98" s="470">
        <v>2530</v>
      </c>
      <c r="X98" s="531">
        <v>8.5500000000000007</v>
      </c>
    </row>
    <row r="99" spans="2:24" x14ac:dyDescent="0.2">
      <c r="B99" s="470" t="s">
        <v>0</v>
      </c>
      <c r="C99" s="470" t="s">
        <v>686</v>
      </c>
      <c r="D99" s="470" t="s">
        <v>658</v>
      </c>
      <c r="E99" s="530">
        <v>13</v>
      </c>
      <c r="F99" s="470">
        <v>450015.75</v>
      </c>
      <c r="G99" s="470">
        <v>89885</v>
      </c>
      <c r="H99" s="531">
        <v>5.01</v>
      </c>
      <c r="I99" s="530">
        <v>1</v>
      </c>
      <c r="J99" s="470">
        <v>2260</v>
      </c>
      <c r="K99" s="470">
        <v>400</v>
      </c>
      <c r="L99" s="531">
        <v>5.65</v>
      </c>
      <c r="M99" s="530">
        <v>3</v>
      </c>
      <c r="N99" s="470">
        <v>53959.3</v>
      </c>
      <c r="O99" s="470">
        <v>6400</v>
      </c>
      <c r="P99" s="531">
        <v>8.43</v>
      </c>
      <c r="Q99" s="530">
        <v>3</v>
      </c>
      <c r="R99" s="470">
        <v>39508</v>
      </c>
      <c r="S99" s="470">
        <v>6100</v>
      </c>
      <c r="T99" s="531">
        <v>6.48</v>
      </c>
      <c r="U99" s="530">
        <v>5</v>
      </c>
      <c r="V99" s="470">
        <v>332508.45</v>
      </c>
      <c r="W99" s="470">
        <v>71485</v>
      </c>
      <c r="X99" s="531">
        <v>4.6500000000000004</v>
      </c>
    </row>
    <row r="100" spans="2:24" x14ac:dyDescent="0.2">
      <c r="B100" s="470" t="s">
        <v>22</v>
      </c>
      <c r="C100" s="470" t="s">
        <v>21</v>
      </c>
      <c r="D100" s="470" t="s">
        <v>662</v>
      </c>
      <c r="E100" s="530">
        <v>4</v>
      </c>
      <c r="F100" s="470">
        <v>30569.8</v>
      </c>
      <c r="G100" s="470">
        <v>870</v>
      </c>
      <c r="H100" s="531">
        <v>35.14</v>
      </c>
      <c r="I100" s="530"/>
      <c r="J100" s="470"/>
      <c r="K100" s="470"/>
      <c r="L100" s="531"/>
      <c r="M100" s="530">
        <v>1</v>
      </c>
      <c r="N100" s="470">
        <v>3000</v>
      </c>
      <c r="O100" s="470">
        <v>120</v>
      </c>
      <c r="P100" s="531">
        <v>25</v>
      </c>
      <c r="Q100" s="530"/>
      <c r="R100" s="470"/>
      <c r="S100" s="470"/>
      <c r="T100" s="531"/>
      <c r="U100" s="530">
        <v>2</v>
      </c>
      <c r="V100" s="470">
        <v>24180.799999999999</v>
      </c>
      <c r="W100" s="470">
        <v>650</v>
      </c>
      <c r="X100" s="531">
        <v>37.200000000000003</v>
      </c>
    </row>
    <row r="101" spans="2:24" x14ac:dyDescent="0.2">
      <c r="B101" s="470" t="s">
        <v>218</v>
      </c>
      <c r="C101" s="470" t="s">
        <v>161</v>
      </c>
      <c r="D101" s="470" t="s">
        <v>687</v>
      </c>
      <c r="E101" s="530">
        <v>7</v>
      </c>
      <c r="F101" s="470">
        <v>594073.14</v>
      </c>
      <c r="G101" s="470">
        <v>312.8</v>
      </c>
      <c r="H101" s="531">
        <v>1899.21</v>
      </c>
      <c r="I101" s="530">
        <v>2</v>
      </c>
      <c r="J101" s="470">
        <v>43582.79</v>
      </c>
      <c r="K101" s="470">
        <v>23.54</v>
      </c>
      <c r="L101" s="531">
        <v>1851.44</v>
      </c>
      <c r="M101" s="530"/>
      <c r="N101" s="470"/>
      <c r="O101" s="470"/>
      <c r="P101" s="531"/>
      <c r="Q101" s="530">
        <v>1</v>
      </c>
      <c r="R101" s="470">
        <v>87148.74</v>
      </c>
      <c r="S101" s="470">
        <v>21.43</v>
      </c>
      <c r="T101" s="531">
        <v>4066.67</v>
      </c>
      <c r="U101" s="530">
        <v>2</v>
      </c>
      <c r="V101" s="470">
        <v>445225.07999999996</v>
      </c>
      <c r="W101" s="470">
        <v>262.27</v>
      </c>
      <c r="X101" s="531">
        <v>1697.58</v>
      </c>
    </row>
    <row r="102" spans="2:24" x14ac:dyDescent="0.2">
      <c r="B102" s="470" t="s">
        <v>87</v>
      </c>
      <c r="C102" s="470" t="s">
        <v>86</v>
      </c>
      <c r="D102" s="470" t="s">
        <v>687</v>
      </c>
      <c r="E102" s="530">
        <v>13</v>
      </c>
      <c r="F102" s="470">
        <v>75632493.729999989</v>
      </c>
      <c r="G102" s="470">
        <v>2378.5699999999997</v>
      </c>
      <c r="H102" s="531">
        <v>31797.46</v>
      </c>
      <c r="I102" s="530"/>
      <c r="J102" s="470"/>
      <c r="K102" s="470"/>
      <c r="L102" s="531"/>
      <c r="M102" s="530">
        <v>1</v>
      </c>
      <c r="N102" s="470">
        <v>63186.85</v>
      </c>
      <c r="O102" s="470">
        <v>54.16</v>
      </c>
      <c r="P102" s="531">
        <v>1166.67</v>
      </c>
      <c r="Q102" s="530">
        <v>4</v>
      </c>
      <c r="R102" s="470">
        <v>75537339.739999995</v>
      </c>
      <c r="S102" s="470">
        <v>2316.2299999999996</v>
      </c>
      <c r="T102" s="531">
        <v>32612.19</v>
      </c>
      <c r="U102" s="530">
        <v>7</v>
      </c>
      <c r="V102" s="470">
        <v>30467.14</v>
      </c>
      <c r="W102" s="470">
        <v>7.88</v>
      </c>
      <c r="X102" s="531">
        <v>3866.39</v>
      </c>
    </row>
    <row r="103" spans="2:24" x14ac:dyDescent="0.2">
      <c r="B103" s="470" t="s">
        <v>219</v>
      </c>
      <c r="C103" s="470" t="s">
        <v>220</v>
      </c>
      <c r="D103" s="470" t="s">
        <v>687</v>
      </c>
      <c r="E103" s="530">
        <v>9</v>
      </c>
      <c r="F103" s="470">
        <v>398738.64</v>
      </c>
      <c r="G103" s="470">
        <v>42.17</v>
      </c>
      <c r="H103" s="531">
        <v>9455.5</v>
      </c>
      <c r="I103" s="530">
        <v>1</v>
      </c>
      <c r="J103" s="470">
        <v>183702.84</v>
      </c>
      <c r="K103" s="470">
        <v>29.46</v>
      </c>
      <c r="L103" s="531">
        <v>6235.67</v>
      </c>
      <c r="M103" s="530">
        <v>1</v>
      </c>
      <c r="N103" s="470">
        <v>8500</v>
      </c>
      <c r="O103" s="470">
        <v>0.85</v>
      </c>
      <c r="P103" s="531">
        <v>10000</v>
      </c>
      <c r="Q103" s="530">
        <v>3</v>
      </c>
      <c r="R103" s="470">
        <v>67753.55</v>
      </c>
      <c r="S103" s="470">
        <v>4.68</v>
      </c>
      <c r="T103" s="531">
        <v>14477.25</v>
      </c>
      <c r="U103" s="530">
        <v>2</v>
      </c>
      <c r="V103" s="470">
        <v>131341.66</v>
      </c>
      <c r="W103" s="470">
        <v>7.05</v>
      </c>
      <c r="X103" s="531">
        <v>18630.02</v>
      </c>
    </row>
    <row r="104" spans="2:24" x14ac:dyDescent="0.2">
      <c r="B104" s="470" t="s">
        <v>221</v>
      </c>
      <c r="C104" s="470" t="s">
        <v>222</v>
      </c>
      <c r="D104" s="470" t="s">
        <v>658</v>
      </c>
      <c r="E104" s="530">
        <v>6</v>
      </c>
      <c r="F104" s="470">
        <v>337729.9</v>
      </c>
      <c r="G104" s="470">
        <v>686530</v>
      </c>
      <c r="H104" s="531">
        <v>0.49</v>
      </c>
      <c r="I104" s="530">
        <v>1</v>
      </c>
      <c r="J104" s="470">
        <v>122445</v>
      </c>
      <c r="K104" s="470">
        <v>272100</v>
      </c>
      <c r="L104" s="531">
        <v>0.45</v>
      </c>
      <c r="M104" s="530">
        <v>1</v>
      </c>
      <c r="N104" s="470">
        <v>84785</v>
      </c>
      <c r="O104" s="470">
        <v>273500</v>
      </c>
      <c r="P104" s="531">
        <v>0.31</v>
      </c>
      <c r="Q104" s="530"/>
      <c r="R104" s="470"/>
      <c r="S104" s="470"/>
      <c r="T104" s="531"/>
      <c r="U104" s="530">
        <v>4</v>
      </c>
      <c r="V104" s="470">
        <v>130499.9</v>
      </c>
      <c r="W104" s="470">
        <v>140930</v>
      </c>
      <c r="X104" s="531">
        <v>0.93</v>
      </c>
    </row>
    <row r="105" spans="2:24" x14ac:dyDescent="0.2">
      <c r="B105" s="470" t="s">
        <v>225</v>
      </c>
      <c r="C105" s="470" t="s">
        <v>223</v>
      </c>
      <c r="D105" s="470" t="s">
        <v>657</v>
      </c>
      <c r="E105" s="530">
        <v>12</v>
      </c>
      <c r="F105" s="470">
        <v>319365</v>
      </c>
      <c r="G105" s="470">
        <v>13980</v>
      </c>
      <c r="H105" s="531">
        <v>22.84</v>
      </c>
      <c r="I105" s="530">
        <v>9</v>
      </c>
      <c r="J105" s="470">
        <v>240793.69999999998</v>
      </c>
      <c r="K105" s="470">
        <v>12690</v>
      </c>
      <c r="L105" s="531">
        <v>18.98</v>
      </c>
      <c r="M105" s="530"/>
      <c r="N105" s="470"/>
      <c r="O105" s="470"/>
      <c r="P105" s="531"/>
      <c r="Q105" s="530">
        <v>1</v>
      </c>
      <c r="R105" s="470">
        <v>9007.9</v>
      </c>
      <c r="S105" s="470">
        <v>110</v>
      </c>
      <c r="T105" s="531">
        <v>81.89</v>
      </c>
      <c r="U105" s="530">
        <v>2</v>
      </c>
      <c r="V105" s="470">
        <v>69563.399999999994</v>
      </c>
      <c r="W105" s="470">
        <v>1180</v>
      </c>
      <c r="X105" s="531">
        <v>58.95</v>
      </c>
    </row>
    <row r="106" spans="2:24" x14ac:dyDescent="0.2">
      <c r="B106" s="470" t="s">
        <v>226</v>
      </c>
      <c r="C106" s="470" t="s">
        <v>224</v>
      </c>
      <c r="D106" s="470" t="s">
        <v>657</v>
      </c>
      <c r="E106" s="530">
        <v>2</v>
      </c>
      <c r="F106" s="470">
        <v>48458</v>
      </c>
      <c r="G106" s="470">
        <v>1710</v>
      </c>
      <c r="H106" s="531">
        <v>28.34</v>
      </c>
      <c r="I106" s="530"/>
      <c r="J106" s="470"/>
      <c r="K106" s="470"/>
      <c r="L106" s="531"/>
      <c r="M106" s="530"/>
      <c r="N106" s="470"/>
      <c r="O106" s="470"/>
      <c r="P106" s="531"/>
      <c r="Q106" s="530">
        <v>1</v>
      </c>
      <c r="R106" s="470">
        <v>42672</v>
      </c>
      <c r="S106" s="470">
        <v>1600</v>
      </c>
      <c r="T106" s="531">
        <v>26.67</v>
      </c>
      <c r="U106" s="530">
        <v>1</v>
      </c>
      <c r="V106" s="470">
        <v>5786</v>
      </c>
      <c r="W106" s="470">
        <v>110</v>
      </c>
      <c r="X106" s="531">
        <v>52.6</v>
      </c>
    </row>
    <row r="107" spans="2:24" x14ac:dyDescent="0.2">
      <c r="B107" s="470" t="s">
        <v>227</v>
      </c>
      <c r="C107" s="470" t="s">
        <v>228</v>
      </c>
      <c r="D107" s="470" t="s">
        <v>657</v>
      </c>
      <c r="E107" s="530">
        <v>5</v>
      </c>
      <c r="F107" s="470">
        <v>274329.75</v>
      </c>
      <c r="G107" s="470">
        <v>4393</v>
      </c>
      <c r="H107" s="531">
        <v>62.45</v>
      </c>
      <c r="I107" s="530"/>
      <c r="J107" s="470"/>
      <c r="K107" s="470"/>
      <c r="L107" s="531"/>
      <c r="M107" s="530"/>
      <c r="N107" s="470"/>
      <c r="O107" s="470"/>
      <c r="P107" s="531"/>
      <c r="Q107" s="530">
        <v>3</v>
      </c>
      <c r="R107" s="470">
        <v>221354.85</v>
      </c>
      <c r="S107" s="470">
        <v>3255</v>
      </c>
      <c r="T107" s="531">
        <v>68</v>
      </c>
      <c r="U107" s="530">
        <v>2</v>
      </c>
      <c r="V107" s="470">
        <v>52974.9</v>
      </c>
      <c r="W107" s="470">
        <v>1138</v>
      </c>
      <c r="X107" s="531">
        <v>46.55</v>
      </c>
    </row>
    <row r="108" spans="2:24" x14ac:dyDescent="0.2">
      <c r="B108" s="470" t="s">
        <v>229</v>
      </c>
      <c r="C108" s="470" t="s">
        <v>689</v>
      </c>
      <c r="D108" s="470" t="s">
        <v>657</v>
      </c>
      <c r="E108" s="530">
        <v>2</v>
      </c>
      <c r="F108" s="470">
        <v>82919.5</v>
      </c>
      <c r="G108" s="470">
        <v>595</v>
      </c>
      <c r="H108" s="531">
        <v>139.36000000000001</v>
      </c>
      <c r="I108" s="530"/>
      <c r="J108" s="470"/>
      <c r="K108" s="470"/>
      <c r="L108" s="531"/>
      <c r="M108" s="530"/>
      <c r="N108" s="470"/>
      <c r="O108" s="470"/>
      <c r="P108" s="531"/>
      <c r="Q108" s="530">
        <v>1</v>
      </c>
      <c r="R108" s="470">
        <v>29410</v>
      </c>
      <c r="S108" s="470">
        <v>125</v>
      </c>
      <c r="T108" s="531">
        <v>235.28</v>
      </c>
      <c r="U108" s="530">
        <v>1</v>
      </c>
      <c r="V108" s="470">
        <v>53509.5</v>
      </c>
      <c r="W108" s="470">
        <v>470</v>
      </c>
      <c r="X108" s="531">
        <v>113.85</v>
      </c>
    </row>
    <row r="109" spans="2:24" x14ac:dyDescent="0.2">
      <c r="B109" s="470" t="s">
        <v>230</v>
      </c>
      <c r="C109" s="470" t="s">
        <v>766</v>
      </c>
      <c r="D109" s="470" t="s">
        <v>657</v>
      </c>
      <c r="E109" s="530">
        <v>11</v>
      </c>
      <c r="F109" s="470">
        <v>820142.21</v>
      </c>
      <c r="G109" s="470">
        <v>8827</v>
      </c>
      <c r="H109" s="531">
        <v>92.91</v>
      </c>
      <c r="I109" s="530">
        <v>8</v>
      </c>
      <c r="J109" s="470">
        <v>513330.79999999993</v>
      </c>
      <c r="K109" s="470">
        <v>6505</v>
      </c>
      <c r="L109" s="531">
        <v>78.91</v>
      </c>
      <c r="M109" s="530"/>
      <c r="N109" s="470"/>
      <c r="O109" s="470"/>
      <c r="P109" s="531"/>
      <c r="Q109" s="530">
        <v>2</v>
      </c>
      <c r="R109" s="470">
        <v>275818.8</v>
      </c>
      <c r="S109" s="470">
        <v>1965</v>
      </c>
      <c r="T109" s="531">
        <v>140.37</v>
      </c>
      <c r="U109" s="530">
        <v>1</v>
      </c>
      <c r="V109" s="470">
        <v>30992.609999999997</v>
      </c>
      <c r="W109" s="470">
        <v>357</v>
      </c>
      <c r="X109" s="531">
        <v>86.81</v>
      </c>
    </row>
    <row r="110" spans="2:24" x14ac:dyDescent="0.2">
      <c r="B110" s="470" t="s">
        <v>236</v>
      </c>
      <c r="C110" s="470" t="s">
        <v>237</v>
      </c>
      <c r="D110" s="470" t="s">
        <v>662</v>
      </c>
      <c r="E110" s="530">
        <v>7</v>
      </c>
      <c r="F110" s="470">
        <v>364925.58</v>
      </c>
      <c r="G110" s="470">
        <v>260.89999999999998</v>
      </c>
      <c r="H110" s="531">
        <v>1398.72</v>
      </c>
      <c r="I110" s="530"/>
      <c r="J110" s="470"/>
      <c r="K110" s="470"/>
      <c r="L110" s="531"/>
      <c r="M110" s="530">
        <v>1</v>
      </c>
      <c r="N110" s="470">
        <v>42000</v>
      </c>
      <c r="O110" s="470">
        <v>35</v>
      </c>
      <c r="P110" s="531">
        <v>1200</v>
      </c>
      <c r="Q110" s="530">
        <v>4</v>
      </c>
      <c r="R110" s="470">
        <v>152722.27000000002</v>
      </c>
      <c r="S110" s="470">
        <v>109</v>
      </c>
      <c r="T110" s="531">
        <v>1401.12</v>
      </c>
      <c r="U110" s="530">
        <v>2</v>
      </c>
      <c r="V110" s="470">
        <v>170203.31</v>
      </c>
      <c r="W110" s="470">
        <v>116.9</v>
      </c>
      <c r="X110" s="531">
        <v>1455.97</v>
      </c>
    </row>
    <row r="111" spans="2:24" x14ac:dyDescent="0.2">
      <c r="B111" s="470" t="s">
        <v>238</v>
      </c>
      <c r="C111" s="470" t="s">
        <v>233</v>
      </c>
      <c r="D111" s="470" t="s">
        <v>662</v>
      </c>
      <c r="E111" s="530">
        <v>6</v>
      </c>
      <c r="F111" s="470">
        <v>145672.65</v>
      </c>
      <c r="G111" s="470">
        <v>245.9</v>
      </c>
      <c r="H111" s="531">
        <v>592.41</v>
      </c>
      <c r="I111" s="530"/>
      <c r="J111" s="470"/>
      <c r="K111" s="470"/>
      <c r="L111" s="531"/>
      <c r="M111" s="530">
        <v>1</v>
      </c>
      <c r="N111" s="470">
        <v>10500</v>
      </c>
      <c r="O111" s="470">
        <v>35</v>
      </c>
      <c r="P111" s="531">
        <v>300</v>
      </c>
      <c r="Q111" s="530">
        <v>3</v>
      </c>
      <c r="R111" s="470">
        <v>82548.25</v>
      </c>
      <c r="S111" s="470">
        <v>94</v>
      </c>
      <c r="T111" s="531">
        <v>878.17</v>
      </c>
      <c r="U111" s="530">
        <v>2</v>
      </c>
      <c r="V111" s="470">
        <v>52624.4</v>
      </c>
      <c r="W111" s="470">
        <v>116.9</v>
      </c>
      <c r="X111" s="531">
        <v>450.17</v>
      </c>
    </row>
    <row r="112" spans="2:24" x14ac:dyDescent="0.2">
      <c r="B112" s="470" t="s">
        <v>120</v>
      </c>
      <c r="C112" s="470" t="s">
        <v>767</v>
      </c>
      <c r="D112" s="470" t="s">
        <v>657</v>
      </c>
      <c r="E112" s="530">
        <v>22</v>
      </c>
      <c r="F112" s="470">
        <v>1135369.9999999998</v>
      </c>
      <c r="G112" s="470">
        <v>3628</v>
      </c>
      <c r="H112" s="531">
        <v>312.95</v>
      </c>
      <c r="I112" s="530">
        <v>5</v>
      </c>
      <c r="J112" s="470">
        <v>190172.90000000002</v>
      </c>
      <c r="K112" s="470">
        <v>800</v>
      </c>
      <c r="L112" s="531">
        <v>237.72</v>
      </c>
      <c r="M112" s="530">
        <v>2</v>
      </c>
      <c r="N112" s="470">
        <v>37236</v>
      </c>
      <c r="O112" s="470">
        <v>148</v>
      </c>
      <c r="P112" s="531">
        <v>251.59</v>
      </c>
      <c r="Q112" s="530">
        <v>6</v>
      </c>
      <c r="R112" s="470">
        <v>162178.11000000002</v>
      </c>
      <c r="S112" s="470">
        <v>429</v>
      </c>
      <c r="T112" s="531">
        <v>378.04</v>
      </c>
      <c r="U112" s="530">
        <v>8</v>
      </c>
      <c r="V112" s="470">
        <v>702823.59</v>
      </c>
      <c r="W112" s="470">
        <v>2086</v>
      </c>
      <c r="X112" s="531">
        <v>336.92</v>
      </c>
    </row>
    <row r="113" spans="2:24" x14ac:dyDescent="0.2">
      <c r="B113" s="470" t="s">
        <v>239</v>
      </c>
      <c r="C113" s="470" t="s">
        <v>768</v>
      </c>
      <c r="D113" s="470" t="s">
        <v>657</v>
      </c>
      <c r="E113" s="530">
        <v>13</v>
      </c>
      <c r="F113" s="470">
        <v>452803.06</v>
      </c>
      <c r="G113" s="470">
        <v>1557</v>
      </c>
      <c r="H113" s="531">
        <v>290.82</v>
      </c>
      <c r="I113" s="530">
        <v>2</v>
      </c>
      <c r="J113" s="470">
        <v>18375.34</v>
      </c>
      <c r="K113" s="470">
        <v>58</v>
      </c>
      <c r="L113" s="531">
        <v>316.82</v>
      </c>
      <c r="M113" s="530"/>
      <c r="N113" s="470"/>
      <c r="O113" s="470"/>
      <c r="P113" s="531"/>
      <c r="Q113" s="530">
        <v>7</v>
      </c>
      <c r="R113" s="470">
        <v>57042.520000000004</v>
      </c>
      <c r="S113" s="470">
        <v>89</v>
      </c>
      <c r="T113" s="531">
        <v>640.92999999999995</v>
      </c>
      <c r="U113" s="530">
        <v>3</v>
      </c>
      <c r="V113" s="470">
        <v>127597.2</v>
      </c>
      <c r="W113" s="470">
        <v>310</v>
      </c>
      <c r="X113" s="531">
        <v>411.6</v>
      </c>
    </row>
    <row r="114" spans="2:24" x14ac:dyDescent="0.2">
      <c r="B114" s="470" t="s">
        <v>121</v>
      </c>
      <c r="C114" s="470" t="s">
        <v>769</v>
      </c>
      <c r="D114" s="470" t="s">
        <v>657</v>
      </c>
      <c r="E114" s="530">
        <v>8</v>
      </c>
      <c r="F114" s="470">
        <v>1855272.72</v>
      </c>
      <c r="G114" s="470">
        <v>5028</v>
      </c>
      <c r="H114" s="531">
        <v>368.99</v>
      </c>
      <c r="I114" s="530"/>
      <c r="J114" s="470"/>
      <c r="K114" s="470"/>
      <c r="L114" s="531"/>
      <c r="M114" s="530"/>
      <c r="N114" s="470"/>
      <c r="O114" s="470"/>
      <c r="P114" s="531"/>
      <c r="Q114" s="530">
        <v>3</v>
      </c>
      <c r="R114" s="470">
        <v>222666.04</v>
      </c>
      <c r="S114" s="470">
        <v>624</v>
      </c>
      <c r="T114" s="531">
        <v>356.84</v>
      </c>
      <c r="U114" s="530">
        <v>5</v>
      </c>
      <c r="V114" s="470">
        <v>1632606.68</v>
      </c>
      <c r="W114" s="470">
        <v>4404</v>
      </c>
      <c r="X114" s="531">
        <v>370.71</v>
      </c>
    </row>
    <row r="115" spans="2:24" x14ac:dyDescent="0.2">
      <c r="B115" s="470" t="s">
        <v>240</v>
      </c>
      <c r="C115" s="470" t="s">
        <v>770</v>
      </c>
      <c r="D115" s="470" t="s">
        <v>657</v>
      </c>
      <c r="E115" s="530">
        <v>2</v>
      </c>
      <c r="F115" s="470">
        <v>98703.86</v>
      </c>
      <c r="G115" s="470">
        <v>258</v>
      </c>
      <c r="H115" s="531">
        <v>382.57</v>
      </c>
      <c r="I115" s="530"/>
      <c r="J115" s="470"/>
      <c r="K115" s="470"/>
      <c r="L115" s="531"/>
      <c r="M115" s="530"/>
      <c r="N115" s="470"/>
      <c r="O115" s="470"/>
      <c r="P115" s="531"/>
      <c r="Q115" s="530">
        <v>2</v>
      </c>
      <c r="R115" s="470">
        <v>98703.86</v>
      </c>
      <c r="S115" s="470">
        <v>258</v>
      </c>
      <c r="T115" s="531">
        <v>382.57</v>
      </c>
      <c r="U115" s="530"/>
      <c r="V115" s="470"/>
      <c r="W115" s="470"/>
      <c r="X115" s="531"/>
    </row>
    <row r="116" spans="2:24" x14ac:dyDescent="0.2">
      <c r="B116" s="470" t="s">
        <v>874</v>
      </c>
      <c r="C116" s="470" t="s">
        <v>561</v>
      </c>
      <c r="D116" s="470" t="s">
        <v>658</v>
      </c>
      <c r="E116" s="530">
        <v>2</v>
      </c>
      <c r="F116" s="470">
        <v>224740.52000000002</v>
      </c>
      <c r="G116" s="470">
        <v>286</v>
      </c>
      <c r="H116" s="531">
        <v>785.81</v>
      </c>
      <c r="I116" s="530"/>
      <c r="J116" s="470"/>
      <c r="K116" s="470"/>
      <c r="L116" s="531"/>
      <c r="M116" s="530">
        <v>1</v>
      </c>
      <c r="N116" s="470">
        <v>95206.8</v>
      </c>
      <c r="O116" s="470">
        <v>170</v>
      </c>
      <c r="P116" s="531">
        <v>560.04</v>
      </c>
      <c r="Q116" s="530"/>
      <c r="R116" s="470"/>
      <c r="S116" s="470"/>
      <c r="T116" s="531"/>
      <c r="U116" s="530"/>
      <c r="V116" s="470"/>
      <c r="W116" s="470"/>
      <c r="X116" s="531"/>
    </row>
    <row r="117" spans="2:24" x14ac:dyDescent="0.2">
      <c r="B117" s="470" t="s">
        <v>1044</v>
      </c>
      <c r="C117" s="470" t="s">
        <v>1045</v>
      </c>
      <c r="D117" s="470" t="s">
        <v>605</v>
      </c>
      <c r="E117" s="530">
        <v>1</v>
      </c>
      <c r="F117" s="470">
        <v>14813.33</v>
      </c>
      <c r="G117" s="470">
        <v>1</v>
      </c>
      <c r="H117" s="531">
        <v>14813.33</v>
      </c>
      <c r="I117" s="530"/>
      <c r="J117" s="470"/>
      <c r="K117" s="470"/>
      <c r="L117" s="531"/>
      <c r="M117" s="530"/>
      <c r="N117" s="470"/>
      <c r="O117" s="470"/>
      <c r="P117" s="531"/>
      <c r="Q117" s="530"/>
      <c r="R117" s="470"/>
      <c r="S117" s="470"/>
      <c r="T117" s="531"/>
      <c r="U117" s="530"/>
      <c r="V117" s="470"/>
      <c r="W117" s="470"/>
      <c r="X117" s="531"/>
    </row>
    <row r="118" spans="2:24" x14ac:dyDescent="0.2">
      <c r="B118" s="470" t="s">
        <v>918</v>
      </c>
      <c r="C118" s="470" t="s">
        <v>919</v>
      </c>
      <c r="D118" s="470" t="s">
        <v>605</v>
      </c>
      <c r="E118" s="530">
        <v>2</v>
      </c>
      <c r="F118" s="470">
        <v>17386.34</v>
      </c>
      <c r="G118" s="470">
        <v>12</v>
      </c>
      <c r="H118" s="531">
        <v>1448.86</v>
      </c>
      <c r="I118" s="530"/>
      <c r="J118" s="470"/>
      <c r="K118" s="470"/>
      <c r="L118" s="531"/>
      <c r="M118" s="530"/>
      <c r="N118" s="470"/>
      <c r="O118" s="470"/>
      <c r="P118" s="531"/>
      <c r="Q118" s="530">
        <v>2</v>
      </c>
      <c r="R118" s="470">
        <v>17386.34</v>
      </c>
      <c r="S118" s="470">
        <v>12</v>
      </c>
      <c r="T118" s="531">
        <v>1448.86</v>
      </c>
      <c r="U118" s="530"/>
      <c r="V118" s="470"/>
      <c r="W118" s="470"/>
      <c r="X118" s="531"/>
    </row>
    <row r="119" spans="2:24" x14ac:dyDescent="0.2">
      <c r="B119" s="470" t="s">
        <v>1012</v>
      </c>
      <c r="C119" s="470" t="s">
        <v>1013</v>
      </c>
      <c r="D119" s="470" t="s">
        <v>605</v>
      </c>
      <c r="E119" s="530">
        <v>3</v>
      </c>
      <c r="F119" s="470">
        <v>19494.68</v>
      </c>
      <c r="G119" s="470">
        <v>13</v>
      </c>
      <c r="H119" s="531">
        <v>1499.59</v>
      </c>
      <c r="I119" s="530"/>
      <c r="J119" s="470"/>
      <c r="K119" s="470"/>
      <c r="L119" s="531"/>
      <c r="M119" s="530"/>
      <c r="N119" s="470"/>
      <c r="O119" s="470"/>
      <c r="P119" s="531"/>
      <c r="Q119" s="530">
        <v>3</v>
      </c>
      <c r="R119" s="470">
        <v>19494.68</v>
      </c>
      <c r="S119" s="470">
        <v>13</v>
      </c>
      <c r="T119" s="531">
        <v>1499.59</v>
      </c>
      <c r="U119" s="530"/>
      <c r="V119" s="470"/>
      <c r="W119" s="470"/>
      <c r="X119" s="531"/>
    </row>
    <row r="120" spans="2:24" x14ac:dyDescent="0.2">
      <c r="B120" s="470" t="s">
        <v>241</v>
      </c>
      <c r="C120" s="470" t="s">
        <v>242</v>
      </c>
      <c r="D120" s="470" t="s">
        <v>658</v>
      </c>
      <c r="E120" s="530">
        <v>4</v>
      </c>
      <c r="F120" s="470">
        <v>248420.75</v>
      </c>
      <c r="G120" s="470">
        <v>4021</v>
      </c>
      <c r="H120" s="531">
        <v>61.78</v>
      </c>
      <c r="I120" s="530"/>
      <c r="J120" s="470"/>
      <c r="K120" s="470"/>
      <c r="L120" s="531"/>
      <c r="M120" s="530">
        <v>3</v>
      </c>
      <c r="N120" s="470">
        <v>116630.75</v>
      </c>
      <c r="O120" s="470">
        <v>2875</v>
      </c>
      <c r="P120" s="531">
        <v>40.57</v>
      </c>
      <c r="Q120" s="530"/>
      <c r="R120" s="470"/>
      <c r="S120" s="470"/>
      <c r="T120" s="531"/>
      <c r="U120" s="530">
        <v>1</v>
      </c>
      <c r="V120" s="470">
        <v>131790</v>
      </c>
      <c r="W120" s="470">
        <v>1146</v>
      </c>
      <c r="X120" s="531">
        <v>115</v>
      </c>
    </row>
    <row r="121" spans="2:24" x14ac:dyDescent="0.2">
      <c r="B121" s="470" t="s">
        <v>243</v>
      </c>
      <c r="C121" s="470" t="s">
        <v>244</v>
      </c>
      <c r="D121" s="470" t="s">
        <v>658</v>
      </c>
      <c r="E121" s="530">
        <v>6</v>
      </c>
      <c r="F121" s="470">
        <v>517152.83</v>
      </c>
      <c r="G121" s="470">
        <v>316</v>
      </c>
      <c r="H121" s="531">
        <v>1636.56</v>
      </c>
      <c r="I121" s="530"/>
      <c r="J121" s="470"/>
      <c r="K121" s="470"/>
      <c r="L121" s="531"/>
      <c r="M121" s="530">
        <v>5</v>
      </c>
      <c r="N121" s="470">
        <v>297152.83</v>
      </c>
      <c r="O121" s="470">
        <v>151</v>
      </c>
      <c r="P121" s="531">
        <v>1967.9</v>
      </c>
      <c r="Q121" s="530"/>
      <c r="R121" s="470"/>
      <c r="S121" s="470"/>
      <c r="T121" s="531"/>
      <c r="U121" s="530">
        <v>1</v>
      </c>
      <c r="V121" s="470">
        <v>220000</v>
      </c>
      <c r="W121" s="470">
        <v>165</v>
      </c>
      <c r="X121" s="531">
        <v>1333.33</v>
      </c>
    </row>
    <row r="122" spans="2:24" x14ac:dyDescent="0.2">
      <c r="B122" s="470" t="s">
        <v>245</v>
      </c>
      <c r="C122" s="470" t="s">
        <v>246</v>
      </c>
      <c r="D122" s="470" t="s">
        <v>658</v>
      </c>
      <c r="E122" s="530">
        <v>1</v>
      </c>
      <c r="F122" s="470">
        <v>140000</v>
      </c>
      <c r="G122" s="470">
        <v>80</v>
      </c>
      <c r="H122" s="531">
        <v>1750</v>
      </c>
      <c r="I122" s="530"/>
      <c r="J122" s="470"/>
      <c r="K122" s="470"/>
      <c r="L122" s="531"/>
      <c r="M122" s="530"/>
      <c r="N122" s="470"/>
      <c r="O122" s="470"/>
      <c r="P122" s="531"/>
      <c r="Q122" s="530"/>
      <c r="R122" s="470"/>
      <c r="S122" s="470"/>
      <c r="T122" s="531"/>
      <c r="U122" s="530">
        <v>1</v>
      </c>
      <c r="V122" s="470">
        <v>140000</v>
      </c>
      <c r="W122" s="470">
        <v>80</v>
      </c>
      <c r="X122" s="531">
        <v>1750</v>
      </c>
    </row>
    <row r="123" spans="2:24" x14ac:dyDescent="0.2">
      <c r="B123" s="470" t="s">
        <v>247</v>
      </c>
      <c r="C123" s="470" t="s">
        <v>690</v>
      </c>
      <c r="D123" s="470" t="s">
        <v>658</v>
      </c>
      <c r="E123" s="530">
        <v>1</v>
      </c>
      <c r="F123" s="470">
        <v>1485</v>
      </c>
      <c r="G123" s="470">
        <v>9</v>
      </c>
      <c r="H123" s="531">
        <v>165</v>
      </c>
      <c r="I123" s="530"/>
      <c r="J123" s="470"/>
      <c r="K123" s="470"/>
      <c r="L123" s="531"/>
      <c r="M123" s="530"/>
      <c r="N123" s="470"/>
      <c r="O123" s="470"/>
      <c r="P123" s="531"/>
      <c r="Q123" s="530">
        <v>1</v>
      </c>
      <c r="R123" s="470">
        <v>1485</v>
      </c>
      <c r="S123" s="470">
        <v>9</v>
      </c>
      <c r="T123" s="531">
        <v>165</v>
      </c>
      <c r="U123" s="530"/>
      <c r="V123" s="470"/>
      <c r="W123" s="470"/>
      <c r="X123" s="531"/>
    </row>
    <row r="124" spans="2:24" x14ac:dyDescent="0.2">
      <c r="B124" s="470" t="s">
        <v>248</v>
      </c>
      <c r="C124" s="470" t="s">
        <v>691</v>
      </c>
      <c r="D124" s="470" t="s">
        <v>657</v>
      </c>
      <c r="E124" s="530">
        <v>1</v>
      </c>
      <c r="F124" s="470">
        <v>12000</v>
      </c>
      <c r="G124" s="470">
        <v>1</v>
      </c>
      <c r="H124" s="531">
        <v>12000</v>
      </c>
      <c r="I124" s="530"/>
      <c r="J124" s="470"/>
      <c r="K124" s="470"/>
      <c r="L124" s="531"/>
      <c r="M124" s="530"/>
      <c r="N124" s="470"/>
      <c r="O124" s="470"/>
      <c r="P124" s="531"/>
      <c r="Q124" s="530">
        <v>1</v>
      </c>
      <c r="R124" s="470">
        <v>12000</v>
      </c>
      <c r="S124" s="470">
        <v>1</v>
      </c>
      <c r="T124" s="531">
        <v>12000</v>
      </c>
      <c r="U124" s="530"/>
      <c r="V124" s="470"/>
      <c r="W124" s="470"/>
      <c r="X124" s="531"/>
    </row>
    <row r="125" spans="2:24" x14ac:dyDescent="0.2">
      <c r="B125" s="470" t="s">
        <v>250</v>
      </c>
      <c r="C125" s="470" t="s">
        <v>692</v>
      </c>
      <c r="D125" s="470" t="s">
        <v>658</v>
      </c>
      <c r="E125" s="530">
        <v>1</v>
      </c>
      <c r="F125" s="470">
        <v>6300</v>
      </c>
      <c r="G125" s="470">
        <v>9</v>
      </c>
      <c r="H125" s="531">
        <v>700</v>
      </c>
      <c r="I125" s="530"/>
      <c r="J125" s="470"/>
      <c r="K125" s="470"/>
      <c r="L125" s="531"/>
      <c r="M125" s="530"/>
      <c r="N125" s="470"/>
      <c r="O125" s="470"/>
      <c r="P125" s="531"/>
      <c r="Q125" s="530">
        <v>1</v>
      </c>
      <c r="R125" s="470">
        <v>6300</v>
      </c>
      <c r="S125" s="470">
        <v>9</v>
      </c>
      <c r="T125" s="531">
        <v>700</v>
      </c>
      <c r="U125" s="530"/>
      <c r="V125" s="470"/>
      <c r="W125" s="470"/>
      <c r="X125" s="531"/>
    </row>
    <row r="126" spans="2:24" x14ac:dyDescent="0.2">
      <c r="B126" s="470" t="s">
        <v>252</v>
      </c>
      <c r="C126" s="470" t="s">
        <v>771</v>
      </c>
      <c r="D126" s="470" t="s">
        <v>662</v>
      </c>
      <c r="E126" s="530">
        <v>11</v>
      </c>
      <c r="F126" s="470">
        <v>2849617.1999999997</v>
      </c>
      <c r="G126" s="470">
        <v>8483</v>
      </c>
      <c r="H126" s="531">
        <v>335.92</v>
      </c>
      <c r="I126" s="530">
        <v>7</v>
      </c>
      <c r="J126" s="470">
        <v>1933777.98</v>
      </c>
      <c r="K126" s="470">
        <v>6444</v>
      </c>
      <c r="L126" s="531">
        <v>300.08999999999997</v>
      </c>
      <c r="M126" s="530"/>
      <c r="N126" s="470"/>
      <c r="O126" s="470"/>
      <c r="P126" s="531"/>
      <c r="Q126" s="530"/>
      <c r="R126" s="470"/>
      <c r="S126" s="470"/>
      <c r="T126" s="531"/>
      <c r="U126" s="530">
        <v>4</v>
      </c>
      <c r="V126" s="470">
        <v>915839.22000000009</v>
      </c>
      <c r="W126" s="470">
        <v>2039</v>
      </c>
      <c r="X126" s="531">
        <v>449.16</v>
      </c>
    </row>
    <row r="127" spans="2:24" x14ac:dyDescent="0.2">
      <c r="B127" s="470" t="s">
        <v>693</v>
      </c>
      <c r="C127" s="470" t="s">
        <v>694</v>
      </c>
      <c r="D127" s="470" t="s">
        <v>662</v>
      </c>
      <c r="E127" s="530">
        <v>2</v>
      </c>
      <c r="F127" s="470">
        <v>64063.32</v>
      </c>
      <c r="G127" s="470">
        <v>284</v>
      </c>
      <c r="H127" s="531">
        <v>225.58</v>
      </c>
      <c r="I127" s="530">
        <v>1</v>
      </c>
      <c r="J127" s="470">
        <v>36729</v>
      </c>
      <c r="K127" s="470">
        <v>180</v>
      </c>
      <c r="L127" s="531">
        <v>204.05</v>
      </c>
      <c r="M127" s="530"/>
      <c r="N127" s="470"/>
      <c r="O127" s="470"/>
      <c r="P127" s="531"/>
      <c r="Q127" s="530"/>
      <c r="R127" s="470"/>
      <c r="S127" s="470"/>
      <c r="T127" s="531"/>
      <c r="U127" s="530">
        <v>1</v>
      </c>
      <c r="V127" s="470">
        <v>27334.32</v>
      </c>
      <c r="W127" s="470">
        <v>104</v>
      </c>
      <c r="X127" s="531">
        <v>262.83</v>
      </c>
    </row>
    <row r="128" spans="2:24" x14ac:dyDescent="0.2">
      <c r="B128" s="470" t="s">
        <v>920</v>
      </c>
      <c r="C128" s="470" t="s">
        <v>921</v>
      </c>
      <c r="D128" s="470" t="s">
        <v>662</v>
      </c>
      <c r="E128" s="530">
        <v>2</v>
      </c>
      <c r="F128" s="470">
        <v>61197.38</v>
      </c>
      <c r="G128" s="470">
        <v>63.5</v>
      </c>
      <c r="H128" s="531">
        <v>963.74</v>
      </c>
      <c r="I128" s="530"/>
      <c r="J128" s="470"/>
      <c r="K128" s="470"/>
      <c r="L128" s="531"/>
      <c r="M128" s="530"/>
      <c r="N128" s="470"/>
      <c r="O128" s="470"/>
      <c r="P128" s="531"/>
      <c r="Q128" s="530"/>
      <c r="R128" s="470"/>
      <c r="S128" s="470"/>
      <c r="T128" s="531"/>
      <c r="U128" s="530">
        <v>2</v>
      </c>
      <c r="V128" s="470">
        <v>61197.38</v>
      </c>
      <c r="W128" s="470">
        <v>63.5</v>
      </c>
      <c r="X128" s="531">
        <v>963.74</v>
      </c>
    </row>
    <row r="129" spans="2:24" x14ac:dyDescent="0.2">
      <c r="B129" s="470" t="s">
        <v>922</v>
      </c>
      <c r="C129" s="470" t="s">
        <v>923</v>
      </c>
      <c r="D129" s="470" t="s">
        <v>662</v>
      </c>
      <c r="E129" s="530">
        <v>2</v>
      </c>
      <c r="F129" s="470">
        <v>175532.86</v>
      </c>
      <c r="G129" s="470">
        <v>142</v>
      </c>
      <c r="H129" s="531">
        <v>1236.1500000000001</v>
      </c>
      <c r="I129" s="530"/>
      <c r="J129" s="470"/>
      <c r="K129" s="470"/>
      <c r="L129" s="531"/>
      <c r="M129" s="530"/>
      <c r="N129" s="470"/>
      <c r="O129" s="470"/>
      <c r="P129" s="531"/>
      <c r="Q129" s="530"/>
      <c r="R129" s="470"/>
      <c r="S129" s="470"/>
      <c r="T129" s="531"/>
      <c r="U129" s="530">
        <v>2</v>
      </c>
      <c r="V129" s="470">
        <v>175532.86</v>
      </c>
      <c r="W129" s="470">
        <v>142</v>
      </c>
      <c r="X129" s="531">
        <v>1236.1500000000001</v>
      </c>
    </row>
    <row r="130" spans="2:24" x14ac:dyDescent="0.2">
      <c r="B130" s="470" t="s">
        <v>253</v>
      </c>
      <c r="C130" s="470" t="s">
        <v>695</v>
      </c>
      <c r="D130" s="470" t="s">
        <v>696</v>
      </c>
      <c r="E130" s="530">
        <v>11</v>
      </c>
      <c r="F130" s="470">
        <v>1954292.33</v>
      </c>
      <c r="G130" s="470">
        <v>495</v>
      </c>
      <c r="H130" s="531">
        <v>3948.07</v>
      </c>
      <c r="I130" s="530">
        <v>7</v>
      </c>
      <c r="J130" s="470">
        <v>1314327.83</v>
      </c>
      <c r="K130" s="470">
        <v>387</v>
      </c>
      <c r="L130" s="531">
        <v>3396.2</v>
      </c>
      <c r="M130" s="530"/>
      <c r="N130" s="470"/>
      <c r="O130" s="470"/>
      <c r="P130" s="531"/>
      <c r="Q130" s="530"/>
      <c r="R130" s="470"/>
      <c r="S130" s="470"/>
      <c r="T130" s="531"/>
      <c r="U130" s="530">
        <v>4</v>
      </c>
      <c r="V130" s="470">
        <v>639964.5</v>
      </c>
      <c r="W130" s="470">
        <v>108</v>
      </c>
      <c r="X130" s="531">
        <v>5925.6</v>
      </c>
    </row>
    <row r="131" spans="2:24" x14ac:dyDescent="0.2">
      <c r="B131" s="470" t="s">
        <v>254</v>
      </c>
      <c r="C131" s="470" t="s">
        <v>255</v>
      </c>
      <c r="D131" s="470" t="s">
        <v>662</v>
      </c>
      <c r="E131" s="530">
        <v>11</v>
      </c>
      <c r="F131" s="470">
        <v>660783.45000000007</v>
      </c>
      <c r="G131" s="470">
        <v>8767</v>
      </c>
      <c r="H131" s="531">
        <v>75.37</v>
      </c>
      <c r="I131" s="530">
        <v>7</v>
      </c>
      <c r="J131" s="470">
        <v>368951.03</v>
      </c>
      <c r="K131" s="470">
        <v>6624</v>
      </c>
      <c r="L131" s="531">
        <v>55.7</v>
      </c>
      <c r="M131" s="530"/>
      <c r="N131" s="470"/>
      <c r="O131" s="470"/>
      <c r="P131" s="531"/>
      <c r="Q131" s="530"/>
      <c r="R131" s="470"/>
      <c r="S131" s="470"/>
      <c r="T131" s="531"/>
      <c r="U131" s="530">
        <v>4</v>
      </c>
      <c r="V131" s="470">
        <v>291832.42000000004</v>
      </c>
      <c r="W131" s="470">
        <v>2143</v>
      </c>
      <c r="X131" s="531">
        <v>136.18</v>
      </c>
    </row>
    <row r="132" spans="2:24" x14ac:dyDescent="0.2">
      <c r="B132" s="470" t="s">
        <v>256</v>
      </c>
      <c r="C132" s="470" t="s">
        <v>875</v>
      </c>
      <c r="D132" s="470" t="s">
        <v>703</v>
      </c>
      <c r="E132" s="530">
        <v>8</v>
      </c>
      <c r="F132" s="470">
        <v>100291.28</v>
      </c>
      <c r="G132" s="470">
        <v>48</v>
      </c>
      <c r="H132" s="531">
        <v>2089.4</v>
      </c>
      <c r="I132" s="530">
        <v>4</v>
      </c>
      <c r="J132" s="470">
        <v>55741.4</v>
      </c>
      <c r="K132" s="470">
        <v>28</v>
      </c>
      <c r="L132" s="531">
        <v>1990.76</v>
      </c>
      <c r="M132" s="530"/>
      <c r="N132" s="470"/>
      <c r="O132" s="470"/>
      <c r="P132" s="531"/>
      <c r="Q132" s="530"/>
      <c r="R132" s="470"/>
      <c r="S132" s="470"/>
      <c r="T132" s="531"/>
      <c r="U132" s="530">
        <v>4</v>
      </c>
      <c r="V132" s="470">
        <v>44549.88</v>
      </c>
      <c r="W132" s="470">
        <v>20</v>
      </c>
      <c r="X132" s="531">
        <v>2227.4899999999998</v>
      </c>
    </row>
    <row r="133" spans="2:24" x14ac:dyDescent="0.2">
      <c r="B133" s="470" t="s">
        <v>257</v>
      </c>
      <c r="C133" s="470" t="s">
        <v>541</v>
      </c>
      <c r="D133" s="470" t="s">
        <v>657</v>
      </c>
      <c r="E133" s="530">
        <v>2</v>
      </c>
      <c r="F133" s="470">
        <v>530703.15</v>
      </c>
      <c r="G133" s="470">
        <v>287</v>
      </c>
      <c r="H133" s="531">
        <v>1849.14</v>
      </c>
      <c r="I133" s="530"/>
      <c r="J133" s="470"/>
      <c r="K133" s="470"/>
      <c r="L133" s="531"/>
      <c r="M133" s="530"/>
      <c r="N133" s="470"/>
      <c r="O133" s="470"/>
      <c r="P133" s="531"/>
      <c r="Q133" s="530"/>
      <c r="R133" s="470"/>
      <c r="S133" s="470"/>
      <c r="T133" s="531"/>
      <c r="U133" s="530">
        <v>2</v>
      </c>
      <c r="V133" s="470">
        <v>530703.15</v>
      </c>
      <c r="W133" s="470">
        <v>287</v>
      </c>
      <c r="X133" s="531">
        <v>1849.14</v>
      </c>
    </row>
    <row r="134" spans="2:24" x14ac:dyDescent="0.2">
      <c r="B134" s="470" t="s">
        <v>258</v>
      </c>
      <c r="C134" s="470" t="s">
        <v>697</v>
      </c>
      <c r="D134" s="470" t="s">
        <v>696</v>
      </c>
      <c r="E134" s="530">
        <v>3</v>
      </c>
      <c r="F134" s="470">
        <v>595407.44999999995</v>
      </c>
      <c r="G134" s="470">
        <v>45</v>
      </c>
      <c r="H134" s="531">
        <v>13231.28</v>
      </c>
      <c r="I134" s="530"/>
      <c r="J134" s="470"/>
      <c r="K134" s="470"/>
      <c r="L134" s="531"/>
      <c r="M134" s="530"/>
      <c r="N134" s="470"/>
      <c r="O134" s="470"/>
      <c r="P134" s="531"/>
      <c r="Q134" s="530"/>
      <c r="R134" s="470"/>
      <c r="S134" s="470"/>
      <c r="T134" s="531"/>
      <c r="U134" s="530">
        <v>3</v>
      </c>
      <c r="V134" s="470">
        <v>595407.44999999995</v>
      </c>
      <c r="W134" s="470">
        <v>45</v>
      </c>
      <c r="X134" s="531">
        <v>13231.28</v>
      </c>
    </row>
    <row r="135" spans="2:24" x14ac:dyDescent="0.2">
      <c r="B135" s="470" t="s">
        <v>259</v>
      </c>
      <c r="C135" s="470" t="s">
        <v>260</v>
      </c>
      <c r="D135" s="470" t="s">
        <v>662</v>
      </c>
      <c r="E135" s="530">
        <v>3</v>
      </c>
      <c r="F135" s="470">
        <v>2052871.3399999999</v>
      </c>
      <c r="G135" s="470">
        <v>967</v>
      </c>
      <c r="H135" s="531">
        <v>2122.9299999999998</v>
      </c>
      <c r="I135" s="530"/>
      <c r="J135" s="470"/>
      <c r="K135" s="470"/>
      <c r="L135" s="531"/>
      <c r="M135" s="530"/>
      <c r="N135" s="470"/>
      <c r="O135" s="470"/>
      <c r="P135" s="531"/>
      <c r="Q135" s="530"/>
      <c r="R135" s="470"/>
      <c r="S135" s="470"/>
      <c r="T135" s="531"/>
      <c r="U135" s="530">
        <v>3</v>
      </c>
      <c r="V135" s="470">
        <v>2052871.3399999999</v>
      </c>
      <c r="W135" s="470">
        <v>967</v>
      </c>
      <c r="X135" s="531">
        <v>2122.9299999999998</v>
      </c>
    </row>
    <row r="136" spans="2:24" x14ac:dyDescent="0.2">
      <c r="B136" s="470" t="s">
        <v>261</v>
      </c>
      <c r="C136" s="470" t="s">
        <v>262</v>
      </c>
      <c r="D136" s="470" t="s">
        <v>657</v>
      </c>
      <c r="E136" s="530">
        <v>11</v>
      </c>
      <c r="F136" s="470">
        <v>4367709.5699999994</v>
      </c>
      <c r="G136" s="470">
        <v>2133.4499999999998</v>
      </c>
      <c r="H136" s="531">
        <v>2047.25</v>
      </c>
      <c r="I136" s="530">
        <v>5</v>
      </c>
      <c r="J136" s="470">
        <v>1788221.2800000003</v>
      </c>
      <c r="K136" s="470">
        <v>1232.45</v>
      </c>
      <c r="L136" s="531">
        <v>1450.95</v>
      </c>
      <c r="M136" s="530"/>
      <c r="N136" s="470"/>
      <c r="O136" s="470"/>
      <c r="P136" s="531"/>
      <c r="Q136" s="530">
        <v>1</v>
      </c>
      <c r="R136" s="470">
        <v>28999.95</v>
      </c>
      <c r="S136" s="470">
        <v>15</v>
      </c>
      <c r="T136" s="531">
        <v>1933.33</v>
      </c>
      <c r="U136" s="530">
        <v>4</v>
      </c>
      <c r="V136" s="470">
        <v>2115142.36</v>
      </c>
      <c r="W136" s="470">
        <v>680</v>
      </c>
      <c r="X136" s="531">
        <v>3110.5</v>
      </c>
    </row>
    <row r="137" spans="2:24" x14ac:dyDescent="0.2">
      <c r="B137" s="470" t="s">
        <v>636</v>
      </c>
      <c r="C137" s="470" t="s">
        <v>264</v>
      </c>
      <c r="D137" s="470" t="s">
        <v>657</v>
      </c>
      <c r="E137" s="530">
        <v>3</v>
      </c>
      <c r="F137" s="470">
        <v>34017.279999999999</v>
      </c>
      <c r="G137" s="470">
        <v>31</v>
      </c>
      <c r="H137" s="531">
        <v>1097.33</v>
      </c>
      <c r="I137" s="530">
        <v>3</v>
      </c>
      <c r="J137" s="470">
        <v>34017.279999999999</v>
      </c>
      <c r="K137" s="470">
        <v>31</v>
      </c>
      <c r="L137" s="531">
        <v>1097.33</v>
      </c>
      <c r="M137" s="530"/>
      <c r="N137" s="470"/>
      <c r="O137" s="470"/>
      <c r="P137" s="531"/>
      <c r="Q137" s="530"/>
      <c r="R137" s="470"/>
      <c r="S137" s="470"/>
      <c r="T137" s="531"/>
      <c r="U137" s="530"/>
      <c r="V137" s="470"/>
      <c r="W137" s="470"/>
      <c r="X137" s="531"/>
    </row>
    <row r="138" spans="2:24" x14ac:dyDescent="0.2">
      <c r="B138" s="470" t="s">
        <v>265</v>
      </c>
      <c r="C138" s="470" t="s">
        <v>266</v>
      </c>
      <c r="D138" s="470" t="s">
        <v>657</v>
      </c>
      <c r="E138" s="530">
        <v>19</v>
      </c>
      <c r="F138" s="470">
        <v>11594412.779999997</v>
      </c>
      <c r="G138" s="470">
        <v>3771.73</v>
      </c>
      <c r="H138" s="531">
        <v>3074.03</v>
      </c>
      <c r="I138" s="530">
        <v>13</v>
      </c>
      <c r="J138" s="470">
        <v>5745508.5600000005</v>
      </c>
      <c r="K138" s="470">
        <v>2463.73</v>
      </c>
      <c r="L138" s="531">
        <v>2332.04</v>
      </c>
      <c r="M138" s="530"/>
      <c r="N138" s="470"/>
      <c r="O138" s="470"/>
      <c r="P138" s="531"/>
      <c r="Q138" s="530">
        <v>1</v>
      </c>
      <c r="R138" s="470">
        <v>107200</v>
      </c>
      <c r="S138" s="470">
        <v>16</v>
      </c>
      <c r="T138" s="531">
        <v>6700</v>
      </c>
      <c r="U138" s="530">
        <v>5</v>
      </c>
      <c r="V138" s="470">
        <v>5741704.2199999997</v>
      </c>
      <c r="W138" s="470">
        <v>1292</v>
      </c>
      <c r="X138" s="531">
        <v>4444.04</v>
      </c>
    </row>
    <row r="139" spans="2:24" x14ac:dyDescent="0.2">
      <c r="B139" s="470" t="s">
        <v>267</v>
      </c>
      <c r="C139" s="470" t="s">
        <v>268</v>
      </c>
      <c r="D139" s="470" t="s">
        <v>698</v>
      </c>
      <c r="E139" s="530">
        <v>13</v>
      </c>
      <c r="F139" s="470">
        <v>1515144.4799999995</v>
      </c>
      <c r="G139" s="470">
        <v>478747</v>
      </c>
      <c r="H139" s="531">
        <v>3.16</v>
      </c>
      <c r="I139" s="530">
        <v>7</v>
      </c>
      <c r="J139" s="470">
        <v>377047.75000000006</v>
      </c>
      <c r="K139" s="470">
        <v>153779</v>
      </c>
      <c r="L139" s="531">
        <v>2.4500000000000002</v>
      </c>
      <c r="M139" s="530"/>
      <c r="N139" s="470"/>
      <c r="O139" s="470"/>
      <c r="P139" s="531"/>
      <c r="Q139" s="530">
        <v>1</v>
      </c>
      <c r="R139" s="470">
        <v>11559.11</v>
      </c>
      <c r="S139" s="470">
        <v>1733</v>
      </c>
      <c r="T139" s="531">
        <v>6.67</v>
      </c>
      <c r="U139" s="530">
        <v>4</v>
      </c>
      <c r="V139" s="470">
        <v>1109669.3700000001</v>
      </c>
      <c r="W139" s="470">
        <v>319266</v>
      </c>
      <c r="X139" s="531">
        <v>3.48</v>
      </c>
    </row>
    <row r="140" spans="2:24" x14ac:dyDescent="0.2">
      <c r="B140" s="470" t="s">
        <v>699</v>
      </c>
      <c r="C140" s="470" t="s">
        <v>700</v>
      </c>
      <c r="D140" s="470" t="s">
        <v>698</v>
      </c>
      <c r="E140" s="530">
        <v>10</v>
      </c>
      <c r="F140" s="470">
        <v>1545186.26</v>
      </c>
      <c r="G140" s="470">
        <v>184042</v>
      </c>
      <c r="H140" s="531">
        <v>8.4</v>
      </c>
      <c r="I140" s="530">
        <v>3</v>
      </c>
      <c r="J140" s="470">
        <v>111030.29999999999</v>
      </c>
      <c r="K140" s="470">
        <v>15909</v>
      </c>
      <c r="L140" s="531">
        <v>6.98</v>
      </c>
      <c r="M140" s="530"/>
      <c r="N140" s="470"/>
      <c r="O140" s="470"/>
      <c r="P140" s="531"/>
      <c r="Q140" s="530">
        <v>1</v>
      </c>
      <c r="R140" s="470">
        <v>26310</v>
      </c>
      <c r="S140" s="470">
        <v>1754</v>
      </c>
      <c r="T140" s="531">
        <v>15</v>
      </c>
      <c r="U140" s="530">
        <v>5</v>
      </c>
      <c r="V140" s="470">
        <v>1315813.9600000002</v>
      </c>
      <c r="W140" s="470">
        <v>154875</v>
      </c>
      <c r="X140" s="531">
        <v>8.5</v>
      </c>
    </row>
    <row r="141" spans="2:24" x14ac:dyDescent="0.2">
      <c r="B141" s="470" t="s">
        <v>701</v>
      </c>
      <c r="C141" s="470" t="s">
        <v>702</v>
      </c>
      <c r="D141" s="470" t="s">
        <v>698</v>
      </c>
      <c r="E141" s="530">
        <v>16</v>
      </c>
      <c r="F141" s="470">
        <v>3638714.24</v>
      </c>
      <c r="G141" s="470">
        <v>345015</v>
      </c>
      <c r="H141" s="531">
        <v>10.55</v>
      </c>
      <c r="I141" s="530">
        <v>12</v>
      </c>
      <c r="J141" s="470">
        <v>3413131.3100000005</v>
      </c>
      <c r="K141" s="470">
        <v>330984</v>
      </c>
      <c r="L141" s="531">
        <v>10.31</v>
      </c>
      <c r="M141" s="530"/>
      <c r="N141" s="470"/>
      <c r="O141" s="470"/>
      <c r="P141" s="531"/>
      <c r="Q141" s="530"/>
      <c r="R141" s="470"/>
      <c r="S141" s="470"/>
      <c r="T141" s="531"/>
      <c r="U141" s="530">
        <v>4</v>
      </c>
      <c r="V141" s="470">
        <v>225582.93</v>
      </c>
      <c r="W141" s="470">
        <v>14031</v>
      </c>
      <c r="X141" s="531">
        <v>16.079999999999998</v>
      </c>
    </row>
    <row r="142" spans="2:24" x14ac:dyDescent="0.2">
      <c r="B142" s="470" t="s">
        <v>270</v>
      </c>
      <c r="C142" s="470" t="s">
        <v>271</v>
      </c>
      <c r="D142" s="470" t="s">
        <v>698</v>
      </c>
      <c r="E142" s="530">
        <v>22</v>
      </c>
      <c r="F142" s="470">
        <v>2345731.9</v>
      </c>
      <c r="G142" s="470">
        <v>1007804</v>
      </c>
      <c r="H142" s="531">
        <v>2.33</v>
      </c>
      <c r="I142" s="530">
        <v>13</v>
      </c>
      <c r="J142" s="470">
        <v>893344.87</v>
      </c>
      <c r="K142" s="470">
        <v>500672</v>
      </c>
      <c r="L142" s="531">
        <v>1.78</v>
      </c>
      <c r="M142" s="530"/>
      <c r="N142" s="470"/>
      <c r="O142" s="470"/>
      <c r="P142" s="531"/>
      <c r="Q142" s="530">
        <v>2</v>
      </c>
      <c r="R142" s="470">
        <v>21830.5</v>
      </c>
      <c r="S142" s="470">
        <v>3487</v>
      </c>
      <c r="T142" s="531">
        <v>6.26</v>
      </c>
      <c r="U142" s="530">
        <v>6</v>
      </c>
      <c r="V142" s="470">
        <v>1394659.17</v>
      </c>
      <c r="W142" s="470">
        <v>488172</v>
      </c>
      <c r="X142" s="531">
        <v>2.86</v>
      </c>
    </row>
    <row r="143" spans="2:24" x14ac:dyDescent="0.2">
      <c r="B143" s="470" t="s">
        <v>272</v>
      </c>
      <c r="C143" s="470" t="s">
        <v>273</v>
      </c>
      <c r="D143" s="470" t="s">
        <v>658</v>
      </c>
      <c r="E143" s="530">
        <v>11</v>
      </c>
      <c r="F143" s="470">
        <v>712868.58</v>
      </c>
      <c r="G143" s="470">
        <v>9741</v>
      </c>
      <c r="H143" s="531">
        <v>73.180000000000007</v>
      </c>
      <c r="I143" s="530">
        <v>6</v>
      </c>
      <c r="J143" s="470">
        <v>326857.28000000003</v>
      </c>
      <c r="K143" s="470">
        <v>5573</v>
      </c>
      <c r="L143" s="531">
        <v>58.65</v>
      </c>
      <c r="M143" s="530">
        <v>1</v>
      </c>
      <c r="N143" s="470">
        <v>36839</v>
      </c>
      <c r="O143" s="470">
        <v>425</v>
      </c>
      <c r="P143" s="531">
        <v>86.68</v>
      </c>
      <c r="Q143" s="530"/>
      <c r="R143" s="470"/>
      <c r="S143" s="470"/>
      <c r="T143" s="531"/>
      <c r="U143" s="530">
        <v>4</v>
      </c>
      <c r="V143" s="470">
        <v>349172.3</v>
      </c>
      <c r="W143" s="470">
        <v>3743</v>
      </c>
      <c r="X143" s="531">
        <v>93.29</v>
      </c>
    </row>
    <row r="144" spans="2:24" x14ac:dyDescent="0.2">
      <c r="B144" s="470" t="s">
        <v>274</v>
      </c>
      <c r="C144" s="470" t="s">
        <v>704</v>
      </c>
      <c r="D144" s="470" t="s">
        <v>653</v>
      </c>
      <c r="E144" s="530">
        <v>5</v>
      </c>
      <c r="F144" s="470">
        <v>506286.16000000003</v>
      </c>
      <c r="G144" s="470">
        <v>1483</v>
      </c>
      <c r="H144" s="531">
        <v>341.39</v>
      </c>
      <c r="I144" s="530">
        <v>3</v>
      </c>
      <c r="J144" s="470">
        <v>232176.35</v>
      </c>
      <c r="K144" s="470">
        <v>936</v>
      </c>
      <c r="L144" s="531">
        <v>248.05</v>
      </c>
      <c r="M144" s="530"/>
      <c r="N144" s="470"/>
      <c r="O144" s="470"/>
      <c r="P144" s="531"/>
      <c r="Q144" s="530"/>
      <c r="R144" s="470"/>
      <c r="S144" s="470"/>
      <c r="T144" s="531"/>
      <c r="U144" s="530">
        <v>2</v>
      </c>
      <c r="V144" s="470">
        <v>274109.81</v>
      </c>
      <c r="W144" s="470">
        <v>547</v>
      </c>
      <c r="X144" s="531">
        <v>501.11</v>
      </c>
    </row>
    <row r="145" spans="2:24" x14ac:dyDescent="0.2">
      <c r="B145" s="470" t="s">
        <v>275</v>
      </c>
      <c r="C145" s="470" t="s">
        <v>704</v>
      </c>
      <c r="D145" s="470" t="s">
        <v>653</v>
      </c>
      <c r="E145" s="530">
        <v>7</v>
      </c>
      <c r="F145" s="470">
        <v>510395.98000000004</v>
      </c>
      <c r="G145" s="470">
        <v>1317</v>
      </c>
      <c r="H145" s="531">
        <v>387.54</v>
      </c>
      <c r="I145" s="530">
        <v>3</v>
      </c>
      <c r="J145" s="470">
        <v>82172.33</v>
      </c>
      <c r="K145" s="470">
        <v>247</v>
      </c>
      <c r="L145" s="531">
        <v>332.68</v>
      </c>
      <c r="M145" s="530">
        <v>3</v>
      </c>
      <c r="N145" s="470">
        <v>224762.40000000002</v>
      </c>
      <c r="O145" s="470">
        <v>375</v>
      </c>
      <c r="P145" s="531">
        <v>599.37</v>
      </c>
      <c r="Q145" s="530"/>
      <c r="R145" s="470"/>
      <c r="S145" s="470"/>
      <c r="T145" s="531"/>
      <c r="U145" s="530">
        <v>1</v>
      </c>
      <c r="V145" s="470">
        <v>203461.25</v>
      </c>
      <c r="W145" s="470">
        <v>695</v>
      </c>
      <c r="X145" s="531">
        <v>292.75</v>
      </c>
    </row>
    <row r="146" spans="2:24" x14ac:dyDescent="0.2">
      <c r="B146" s="470" t="s">
        <v>276</v>
      </c>
      <c r="C146" s="470" t="s">
        <v>277</v>
      </c>
      <c r="D146" s="470" t="s">
        <v>658</v>
      </c>
      <c r="E146" s="530">
        <v>1</v>
      </c>
      <c r="F146" s="470">
        <v>43032.99</v>
      </c>
      <c r="G146" s="470">
        <v>91</v>
      </c>
      <c r="H146" s="531">
        <v>472.89</v>
      </c>
      <c r="I146" s="530"/>
      <c r="J146" s="470"/>
      <c r="K146" s="470"/>
      <c r="L146" s="531"/>
      <c r="M146" s="530"/>
      <c r="N146" s="470"/>
      <c r="O146" s="470"/>
      <c r="P146" s="531"/>
      <c r="Q146" s="530"/>
      <c r="R146" s="470"/>
      <c r="S146" s="470"/>
      <c r="T146" s="531"/>
      <c r="U146" s="530"/>
      <c r="V146" s="470"/>
      <c r="W146" s="470"/>
      <c r="X146" s="531"/>
    </row>
    <row r="147" spans="2:24" x14ac:dyDescent="0.2">
      <c r="B147" s="470" t="s">
        <v>278</v>
      </c>
      <c r="C147" s="470" t="s">
        <v>3</v>
      </c>
      <c r="D147" s="470" t="s">
        <v>687</v>
      </c>
      <c r="E147" s="530">
        <v>5</v>
      </c>
      <c r="F147" s="470">
        <v>279698.36</v>
      </c>
      <c r="G147" s="470">
        <v>6.2299999999999995</v>
      </c>
      <c r="H147" s="531">
        <v>44895.4</v>
      </c>
      <c r="I147" s="530">
        <v>1</v>
      </c>
      <c r="J147" s="470">
        <v>3600</v>
      </c>
      <c r="K147" s="470">
        <v>0.03</v>
      </c>
      <c r="L147" s="531">
        <v>120000</v>
      </c>
      <c r="M147" s="530"/>
      <c r="N147" s="470"/>
      <c r="O147" s="470"/>
      <c r="P147" s="531"/>
      <c r="Q147" s="530"/>
      <c r="R147" s="470"/>
      <c r="S147" s="470"/>
      <c r="T147" s="531"/>
      <c r="U147" s="530">
        <v>4</v>
      </c>
      <c r="V147" s="470">
        <v>276098.36</v>
      </c>
      <c r="W147" s="470">
        <v>6.1999999999999993</v>
      </c>
      <c r="X147" s="531">
        <v>44531.99</v>
      </c>
    </row>
    <row r="148" spans="2:24" x14ac:dyDescent="0.2">
      <c r="B148" s="470" t="s">
        <v>778</v>
      </c>
      <c r="C148" s="470" t="s">
        <v>779</v>
      </c>
      <c r="D148" s="470" t="s">
        <v>687</v>
      </c>
      <c r="E148" s="530">
        <v>6</v>
      </c>
      <c r="F148" s="470">
        <v>252215.59</v>
      </c>
      <c r="G148" s="470">
        <v>21.980000000000004</v>
      </c>
      <c r="H148" s="531">
        <v>11474.78</v>
      </c>
      <c r="I148" s="530">
        <v>1</v>
      </c>
      <c r="J148" s="470">
        <v>55356.3</v>
      </c>
      <c r="K148" s="470">
        <v>3.63</v>
      </c>
      <c r="L148" s="531">
        <v>15249.67</v>
      </c>
      <c r="M148" s="530"/>
      <c r="N148" s="470"/>
      <c r="O148" s="470"/>
      <c r="P148" s="531"/>
      <c r="Q148" s="530">
        <v>1</v>
      </c>
      <c r="R148" s="470">
        <v>5066.66</v>
      </c>
      <c r="S148" s="470">
        <v>0.8</v>
      </c>
      <c r="T148" s="531">
        <v>6333.33</v>
      </c>
      <c r="U148" s="530">
        <v>4</v>
      </c>
      <c r="V148" s="470">
        <v>191792.62999999998</v>
      </c>
      <c r="W148" s="470">
        <v>17.55</v>
      </c>
      <c r="X148" s="531">
        <v>10928.35</v>
      </c>
    </row>
    <row r="149" spans="2:24" x14ac:dyDescent="0.2">
      <c r="B149" s="470" t="s">
        <v>279</v>
      </c>
      <c r="C149" s="470" t="s">
        <v>280</v>
      </c>
      <c r="D149" s="470" t="s">
        <v>687</v>
      </c>
      <c r="E149" s="530">
        <v>1</v>
      </c>
      <c r="F149" s="470">
        <v>391288.36</v>
      </c>
      <c r="G149" s="470">
        <v>7.7</v>
      </c>
      <c r="H149" s="531">
        <v>50816.67</v>
      </c>
      <c r="I149" s="530"/>
      <c r="J149" s="470"/>
      <c r="K149" s="470"/>
      <c r="L149" s="531"/>
      <c r="M149" s="530"/>
      <c r="N149" s="470"/>
      <c r="O149" s="470"/>
      <c r="P149" s="531"/>
      <c r="Q149" s="530"/>
      <c r="R149" s="470"/>
      <c r="S149" s="470"/>
      <c r="T149" s="531"/>
      <c r="U149" s="530">
        <v>1</v>
      </c>
      <c r="V149" s="470">
        <v>391288.36</v>
      </c>
      <c r="W149" s="470">
        <v>7.7</v>
      </c>
      <c r="X149" s="531">
        <v>50816.67</v>
      </c>
    </row>
    <row r="150" spans="2:24" x14ac:dyDescent="0.2">
      <c r="B150" s="470" t="s">
        <v>780</v>
      </c>
      <c r="C150" s="470" t="s">
        <v>781</v>
      </c>
      <c r="D150" s="470" t="s">
        <v>687</v>
      </c>
      <c r="E150" s="530">
        <v>2</v>
      </c>
      <c r="F150" s="470">
        <v>30339.34</v>
      </c>
      <c r="G150" s="470">
        <v>1.36</v>
      </c>
      <c r="H150" s="531">
        <v>22308.34</v>
      </c>
      <c r="I150" s="530"/>
      <c r="J150" s="470"/>
      <c r="K150" s="470"/>
      <c r="L150" s="531"/>
      <c r="M150" s="530">
        <v>1</v>
      </c>
      <c r="N150" s="470">
        <v>16800</v>
      </c>
      <c r="O150" s="470">
        <v>0.56000000000000005</v>
      </c>
      <c r="P150" s="531">
        <v>30000</v>
      </c>
      <c r="Q150" s="530"/>
      <c r="R150" s="470"/>
      <c r="S150" s="470"/>
      <c r="T150" s="531"/>
      <c r="U150" s="530">
        <v>1</v>
      </c>
      <c r="V150" s="470">
        <v>13539.34</v>
      </c>
      <c r="W150" s="470">
        <v>0.8</v>
      </c>
      <c r="X150" s="531">
        <v>16924.18</v>
      </c>
    </row>
    <row r="151" spans="2:24" x14ac:dyDescent="0.2">
      <c r="B151" s="470" t="s">
        <v>925</v>
      </c>
      <c r="C151" s="470" t="s">
        <v>926</v>
      </c>
      <c r="D151" s="470" t="s">
        <v>657</v>
      </c>
      <c r="E151" s="530">
        <v>1</v>
      </c>
      <c r="F151" s="470">
        <v>476190</v>
      </c>
      <c r="G151" s="470">
        <v>33000</v>
      </c>
      <c r="H151" s="531">
        <v>14.43</v>
      </c>
      <c r="I151" s="530">
        <v>1</v>
      </c>
      <c r="J151" s="470">
        <v>476190</v>
      </c>
      <c r="K151" s="470">
        <v>33000</v>
      </c>
      <c r="L151" s="531">
        <v>14.43</v>
      </c>
      <c r="M151" s="530"/>
      <c r="N151" s="470"/>
      <c r="O151" s="470"/>
      <c r="P151" s="531"/>
      <c r="Q151" s="530"/>
      <c r="R151" s="470"/>
      <c r="S151" s="470"/>
      <c r="T151" s="531"/>
      <c r="U151" s="530"/>
      <c r="V151" s="470"/>
      <c r="W151" s="470"/>
      <c r="X151" s="531"/>
    </row>
    <row r="152" spans="2:24" x14ac:dyDescent="0.2">
      <c r="B152" s="470" t="s">
        <v>281</v>
      </c>
      <c r="C152" s="470" t="s">
        <v>927</v>
      </c>
      <c r="D152" s="470" t="s">
        <v>657</v>
      </c>
      <c r="E152" s="530">
        <v>2</v>
      </c>
      <c r="F152" s="470">
        <v>2478439</v>
      </c>
      <c r="G152" s="470">
        <v>509100</v>
      </c>
      <c r="H152" s="531">
        <v>4.87</v>
      </c>
      <c r="I152" s="530">
        <v>1</v>
      </c>
      <c r="J152" s="470">
        <v>309590</v>
      </c>
      <c r="K152" s="470">
        <v>83000</v>
      </c>
      <c r="L152" s="531">
        <v>3.73</v>
      </c>
      <c r="M152" s="530"/>
      <c r="N152" s="470"/>
      <c r="O152" s="470"/>
      <c r="P152" s="531"/>
      <c r="Q152" s="530"/>
      <c r="R152" s="470"/>
      <c r="S152" s="470"/>
      <c r="T152" s="531"/>
      <c r="U152" s="530">
        <v>1</v>
      </c>
      <c r="V152" s="470">
        <v>2168849</v>
      </c>
      <c r="W152" s="470">
        <v>426100</v>
      </c>
      <c r="X152" s="531">
        <v>5.09</v>
      </c>
    </row>
    <row r="153" spans="2:24" x14ac:dyDescent="0.2">
      <c r="B153" s="470" t="s">
        <v>97</v>
      </c>
      <c r="C153" s="470" t="s">
        <v>96</v>
      </c>
      <c r="D153" s="470" t="s">
        <v>657</v>
      </c>
      <c r="E153" s="530">
        <v>22</v>
      </c>
      <c r="F153" s="470">
        <v>1054245.3600000001</v>
      </c>
      <c r="G153" s="470">
        <v>83368</v>
      </c>
      <c r="H153" s="531">
        <v>12.65</v>
      </c>
      <c r="I153" s="530">
        <v>4</v>
      </c>
      <c r="J153" s="470">
        <v>124183.35</v>
      </c>
      <c r="K153" s="470">
        <v>8005</v>
      </c>
      <c r="L153" s="531">
        <v>15.51</v>
      </c>
      <c r="M153" s="530">
        <v>2</v>
      </c>
      <c r="N153" s="470">
        <v>55161.599999999999</v>
      </c>
      <c r="O153" s="470">
        <v>8440</v>
      </c>
      <c r="P153" s="531">
        <v>6.54</v>
      </c>
      <c r="Q153" s="530">
        <v>6</v>
      </c>
      <c r="R153" s="470">
        <v>100431.90000000001</v>
      </c>
      <c r="S153" s="470">
        <v>6410</v>
      </c>
      <c r="T153" s="531">
        <v>15.67</v>
      </c>
      <c r="U153" s="530">
        <v>8</v>
      </c>
      <c r="V153" s="470">
        <v>762675.3</v>
      </c>
      <c r="W153" s="470">
        <v>60120</v>
      </c>
      <c r="X153" s="531">
        <v>12.69</v>
      </c>
    </row>
    <row r="154" spans="2:24" x14ac:dyDescent="0.2">
      <c r="B154" s="470" t="s">
        <v>82</v>
      </c>
      <c r="C154" s="470" t="s">
        <v>81</v>
      </c>
      <c r="D154" s="470" t="s">
        <v>657</v>
      </c>
      <c r="E154" s="530">
        <v>27</v>
      </c>
      <c r="F154" s="470">
        <v>56058718.510000005</v>
      </c>
      <c r="G154" s="470">
        <v>6204525</v>
      </c>
      <c r="H154" s="531">
        <v>9.0399999999999991</v>
      </c>
      <c r="I154" s="530">
        <v>5</v>
      </c>
      <c r="J154" s="470">
        <v>13066847.949999999</v>
      </c>
      <c r="K154" s="470">
        <v>1345015</v>
      </c>
      <c r="L154" s="531">
        <v>9.7200000000000006</v>
      </c>
      <c r="M154" s="530">
        <v>2</v>
      </c>
      <c r="N154" s="470">
        <v>2859649</v>
      </c>
      <c r="O154" s="470">
        <v>506200</v>
      </c>
      <c r="P154" s="531">
        <v>5.65</v>
      </c>
      <c r="Q154" s="530">
        <v>8</v>
      </c>
      <c r="R154" s="470">
        <v>4601776.9800000004</v>
      </c>
      <c r="S154" s="470">
        <v>429214</v>
      </c>
      <c r="T154" s="531">
        <v>10.72</v>
      </c>
      <c r="U154" s="530">
        <v>10</v>
      </c>
      <c r="V154" s="470">
        <v>33612447.100000001</v>
      </c>
      <c r="W154" s="470">
        <v>3762740</v>
      </c>
      <c r="X154" s="531">
        <v>8.93</v>
      </c>
    </row>
    <row r="155" spans="2:24" x14ac:dyDescent="0.2">
      <c r="B155" s="470" t="s">
        <v>282</v>
      </c>
      <c r="C155" s="470" t="s">
        <v>283</v>
      </c>
      <c r="D155" s="470" t="s">
        <v>657</v>
      </c>
      <c r="E155" s="530">
        <v>4</v>
      </c>
      <c r="F155" s="470">
        <v>574181.5</v>
      </c>
      <c r="G155" s="470">
        <v>195050</v>
      </c>
      <c r="H155" s="531">
        <v>2.94</v>
      </c>
      <c r="I155" s="530"/>
      <c r="J155" s="470"/>
      <c r="K155" s="470"/>
      <c r="L155" s="531"/>
      <c r="M155" s="530">
        <v>1</v>
      </c>
      <c r="N155" s="470">
        <v>400000</v>
      </c>
      <c r="O155" s="470">
        <v>160000</v>
      </c>
      <c r="P155" s="531">
        <v>2.5</v>
      </c>
      <c r="Q155" s="530">
        <v>2</v>
      </c>
      <c r="R155" s="470">
        <v>31009.5</v>
      </c>
      <c r="S155" s="470">
        <v>5950</v>
      </c>
      <c r="T155" s="531">
        <v>5.21</v>
      </c>
      <c r="U155" s="530">
        <v>1</v>
      </c>
      <c r="V155" s="470">
        <v>143172</v>
      </c>
      <c r="W155" s="470">
        <v>29100</v>
      </c>
      <c r="X155" s="531">
        <v>4.92</v>
      </c>
    </row>
    <row r="156" spans="2:24" x14ac:dyDescent="0.2">
      <c r="B156" s="470" t="s">
        <v>284</v>
      </c>
      <c r="C156" s="470" t="s">
        <v>285</v>
      </c>
      <c r="D156" s="470" t="s">
        <v>657</v>
      </c>
      <c r="E156" s="530">
        <v>6</v>
      </c>
      <c r="F156" s="470">
        <v>6172170</v>
      </c>
      <c r="G156" s="470">
        <v>493400</v>
      </c>
      <c r="H156" s="531">
        <v>12.51</v>
      </c>
      <c r="I156" s="530">
        <v>1</v>
      </c>
      <c r="J156" s="470">
        <v>31700</v>
      </c>
      <c r="K156" s="470">
        <v>500</v>
      </c>
      <c r="L156" s="531">
        <v>63.4</v>
      </c>
      <c r="M156" s="530">
        <v>1</v>
      </c>
      <c r="N156" s="470">
        <v>1318050</v>
      </c>
      <c r="O156" s="470">
        <v>145000</v>
      </c>
      <c r="P156" s="531">
        <v>9.09</v>
      </c>
      <c r="Q156" s="530">
        <v>3</v>
      </c>
      <c r="R156" s="470">
        <v>905010</v>
      </c>
      <c r="S156" s="470">
        <v>54900</v>
      </c>
      <c r="T156" s="531">
        <v>16.48</v>
      </c>
      <c r="U156" s="530">
        <v>1</v>
      </c>
      <c r="V156" s="470">
        <v>3917410</v>
      </c>
      <c r="W156" s="470">
        <v>293000</v>
      </c>
      <c r="X156" s="531">
        <v>13.37</v>
      </c>
    </row>
    <row r="157" spans="2:24" x14ac:dyDescent="0.2">
      <c r="B157" s="470" t="s">
        <v>83</v>
      </c>
      <c r="C157" s="470" t="s">
        <v>782</v>
      </c>
      <c r="D157" s="470" t="s">
        <v>657</v>
      </c>
      <c r="E157" s="530">
        <v>10</v>
      </c>
      <c r="F157" s="470">
        <v>2184433.0499999998</v>
      </c>
      <c r="G157" s="470">
        <v>97205</v>
      </c>
      <c r="H157" s="531">
        <v>22.47</v>
      </c>
      <c r="I157" s="530">
        <v>2</v>
      </c>
      <c r="J157" s="470">
        <v>56045.25</v>
      </c>
      <c r="K157" s="470">
        <v>1425</v>
      </c>
      <c r="L157" s="531">
        <v>39.33</v>
      </c>
      <c r="M157" s="530">
        <v>1</v>
      </c>
      <c r="N157" s="470">
        <v>290000</v>
      </c>
      <c r="O157" s="470">
        <v>10000</v>
      </c>
      <c r="P157" s="531">
        <v>29</v>
      </c>
      <c r="Q157" s="530">
        <v>5</v>
      </c>
      <c r="R157" s="470">
        <v>1590769.2999999998</v>
      </c>
      <c r="S157" s="470">
        <v>75480</v>
      </c>
      <c r="T157" s="531">
        <v>21.08</v>
      </c>
      <c r="U157" s="530">
        <v>2</v>
      </c>
      <c r="V157" s="470">
        <v>247618.5</v>
      </c>
      <c r="W157" s="470">
        <v>10300</v>
      </c>
      <c r="X157" s="531">
        <v>24.04</v>
      </c>
    </row>
    <row r="158" spans="2:24" x14ac:dyDescent="0.2">
      <c r="B158" s="470" t="s">
        <v>286</v>
      </c>
      <c r="C158" s="470" t="s">
        <v>287</v>
      </c>
      <c r="D158" s="470" t="s">
        <v>783</v>
      </c>
      <c r="E158" s="530">
        <v>4</v>
      </c>
      <c r="F158" s="470">
        <v>3794791.07</v>
      </c>
      <c r="G158" s="470">
        <v>3982373</v>
      </c>
      <c r="H158" s="531">
        <v>0.95</v>
      </c>
      <c r="I158" s="530"/>
      <c r="J158" s="470"/>
      <c r="K158" s="470"/>
      <c r="L158" s="531"/>
      <c r="M158" s="530">
        <v>1</v>
      </c>
      <c r="N158" s="470">
        <v>165000</v>
      </c>
      <c r="O158" s="470">
        <v>165000</v>
      </c>
      <c r="P158" s="531">
        <v>1</v>
      </c>
      <c r="Q158" s="530">
        <v>1</v>
      </c>
      <c r="R158" s="470">
        <v>405977</v>
      </c>
      <c r="S158" s="470">
        <v>283900</v>
      </c>
      <c r="T158" s="531">
        <v>1.43</v>
      </c>
      <c r="U158" s="530">
        <v>2</v>
      </c>
      <c r="V158" s="470">
        <v>3223814.07</v>
      </c>
      <c r="W158" s="470">
        <v>3533473</v>
      </c>
      <c r="X158" s="531">
        <v>0.91</v>
      </c>
    </row>
    <row r="159" spans="2:24" x14ac:dyDescent="0.2">
      <c r="B159" s="470" t="s">
        <v>111</v>
      </c>
      <c r="C159" s="470" t="s">
        <v>110</v>
      </c>
      <c r="D159" s="470" t="s">
        <v>657</v>
      </c>
      <c r="E159" s="530">
        <v>12</v>
      </c>
      <c r="F159" s="470">
        <v>10150630.279999999</v>
      </c>
      <c r="G159" s="470">
        <v>962641</v>
      </c>
      <c r="H159" s="531">
        <v>10.54</v>
      </c>
      <c r="I159" s="530"/>
      <c r="J159" s="470"/>
      <c r="K159" s="470"/>
      <c r="L159" s="531"/>
      <c r="M159" s="530">
        <v>1</v>
      </c>
      <c r="N159" s="470">
        <v>0</v>
      </c>
      <c r="O159" s="470">
        <v>38700</v>
      </c>
      <c r="P159" s="531">
        <v>0</v>
      </c>
      <c r="Q159" s="530">
        <v>1</v>
      </c>
      <c r="R159" s="470">
        <v>226424.1</v>
      </c>
      <c r="S159" s="470">
        <v>14770</v>
      </c>
      <c r="T159" s="531">
        <v>15.33</v>
      </c>
      <c r="U159" s="530">
        <v>8</v>
      </c>
      <c r="V159" s="470">
        <v>9388949.1999999993</v>
      </c>
      <c r="W159" s="470">
        <v>840040</v>
      </c>
      <c r="X159" s="531">
        <v>11.18</v>
      </c>
    </row>
    <row r="160" spans="2:24" x14ac:dyDescent="0.2">
      <c r="B160" s="470" t="s">
        <v>288</v>
      </c>
      <c r="C160" s="470" t="s">
        <v>289</v>
      </c>
      <c r="D160" s="470" t="s">
        <v>783</v>
      </c>
      <c r="E160" s="530">
        <v>5</v>
      </c>
      <c r="F160" s="470">
        <v>6437104.3799999999</v>
      </c>
      <c r="G160" s="470">
        <v>6987083</v>
      </c>
      <c r="H160" s="531">
        <v>0.92</v>
      </c>
      <c r="I160" s="530"/>
      <c r="J160" s="470"/>
      <c r="K160" s="470"/>
      <c r="L160" s="531"/>
      <c r="M160" s="530">
        <v>1</v>
      </c>
      <c r="N160" s="470">
        <v>0</v>
      </c>
      <c r="O160" s="470">
        <v>775000</v>
      </c>
      <c r="P160" s="531">
        <v>0</v>
      </c>
      <c r="Q160" s="530"/>
      <c r="R160" s="470"/>
      <c r="S160" s="470"/>
      <c r="T160" s="531"/>
      <c r="U160" s="530">
        <v>2</v>
      </c>
      <c r="V160" s="470">
        <v>3086201.16</v>
      </c>
      <c r="W160" s="470">
        <v>3496724</v>
      </c>
      <c r="X160" s="531">
        <v>0.88</v>
      </c>
    </row>
    <row r="161" spans="2:24" x14ac:dyDescent="0.2">
      <c r="B161" s="470" t="s">
        <v>17</v>
      </c>
      <c r="C161" s="470" t="s">
        <v>16</v>
      </c>
      <c r="D161" s="470" t="s">
        <v>711</v>
      </c>
      <c r="E161" s="530">
        <v>6</v>
      </c>
      <c r="F161" s="470">
        <v>591220.85000000009</v>
      </c>
      <c r="G161" s="470">
        <v>7.23</v>
      </c>
      <c r="H161" s="531">
        <v>81773.279999999999</v>
      </c>
      <c r="I161" s="530">
        <v>1</v>
      </c>
      <c r="J161" s="470">
        <v>55684.800000000003</v>
      </c>
      <c r="K161" s="470">
        <v>0.5</v>
      </c>
      <c r="L161" s="531">
        <v>111369.60000000001</v>
      </c>
      <c r="M161" s="530">
        <v>1</v>
      </c>
      <c r="N161" s="470">
        <v>76053.34</v>
      </c>
      <c r="O161" s="470">
        <v>0.92</v>
      </c>
      <c r="P161" s="531">
        <v>82666.67</v>
      </c>
      <c r="Q161" s="530">
        <v>2</v>
      </c>
      <c r="R161" s="470">
        <v>255533.32</v>
      </c>
      <c r="S161" s="470">
        <v>3.4499999999999997</v>
      </c>
      <c r="T161" s="531">
        <v>74067.63</v>
      </c>
      <c r="U161" s="530">
        <v>2</v>
      </c>
      <c r="V161" s="470">
        <v>203949.39</v>
      </c>
      <c r="W161" s="470">
        <v>2.36</v>
      </c>
      <c r="X161" s="531">
        <v>86419.23</v>
      </c>
    </row>
    <row r="162" spans="2:24" x14ac:dyDescent="0.2">
      <c r="B162" s="470" t="s">
        <v>85</v>
      </c>
      <c r="C162" s="470" t="s">
        <v>84</v>
      </c>
      <c r="D162" s="470" t="s">
        <v>658</v>
      </c>
      <c r="E162" s="530">
        <v>27</v>
      </c>
      <c r="F162" s="470">
        <v>4601119.8</v>
      </c>
      <c r="G162" s="470">
        <v>4453870</v>
      </c>
      <c r="H162" s="531">
        <v>1.03</v>
      </c>
      <c r="I162" s="530">
        <v>6</v>
      </c>
      <c r="J162" s="470">
        <v>487916.89999999997</v>
      </c>
      <c r="K162" s="470">
        <v>541470</v>
      </c>
      <c r="L162" s="531">
        <v>0.9</v>
      </c>
      <c r="M162" s="530">
        <v>2</v>
      </c>
      <c r="N162" s="470">
        <v>420314</v>
      </c>
      <c r="O162" s="470">
        <v>550950</v>
      </c>
      <c r="P162" s="531">
        <v>0.76</v>
      </c>
      <c r="Q162" s="530">
        <v>6</v>
      </c>
      <c r="R162" s="470">
        <v>658657.6</v>
      </c>
      <c r="S162" s="470">
        <v>550160</v>
      </c>
      <c r="T162" s="531">
        <v>1.2</v>
      </c>
      <c r="U162" s="530">
        <v>11</v>
      </c>
      <c r="V162" s="470">
        <v>2927051.5</v>
      </c>
      <c r="W162" s="470">
        <v>2734550</v>
      </c>
      <c r="X162" s="531">
        <v>1.07</v>
      </c>
    </row>
    <row r="163" spans="2:24" x14ac:dyDescent="0.2">
      <c r="B163" s="470" t="s">
        <v>708</v>
      </c>
      <c r="C163" s="470" t="s">
        <v>709</v>
      </c>
      <c r="D163" s="470" t="s">
        <v>658</v>
      </c>
      <c r="E163" s="530">
        <v>4</v>
      </c>
      <c r="F163" s="470">
        <v>161370.70000000001</v>
      </c>
      <c r="G163" s="470">
        <v>214065</v>
      </c>
      <c r="H163" s="531">
        <v>0.75</v>
      </c>
      <c r="I163" s="530"/>
      <c r="J163" s="470"/>
      <c r="K163" s="470"/>
      <c r="L163" s="531"/>
      <c r="M163" s="530">
        <v>1</v>
      </c>
      <c r="N163" s="470">
        <v>97500</v>
      </c>
      <c r="O163" s="470">
        <v>195000</v>
      </c>
      <c r="P163" s="531">
        <v>0.5</v>
      </c>
      <c r="Q163" s="530">
        <v>2</v>
      </c>
      <c r="R163" s="470">
        <v>31561.200000000001</v>
      </c>
      <c r="S163" s="470">
        <v>10040</v>
      </c>
      <c r="T163" s="531">
        <v>3.14</v>
      </c>
      <c r="U163" s="530">
        <v>1</v>
      </c>
      <c r="V163" s="470">
        <v>32309.5</v>
      </c>
      <c r="W163" s="470">
        <v>9025</v>
      </c>
      <c r="X163" s="531">
        <v>3.58</v>
      </c>
    </row>
    <row r="164" spans="2:24" x14ac:dyDescent="0.2">
      <c r="B164" s="470" t="s">
        <v>112</v>
      </c>
      <c r="C164" s="470" t="s">
        <v>710</v>
      </c>
      <c r="D164" s="470" t="s">
        <v>658</v>
      </c>
      <c r="E164" s="530">
        <v>3</v>
      </c>
      <c r="F164" s="470">
        <v>59280.6</v>
      </c>
      <c r="G164" s="470">
        <v>2620</v>
      </c>
      <c r="H164" s="531">
        <v>22.63</v>
      </c>
      <c r="I164" s="530">
        <v>2</v>
      </c>
      <c r="J164" s="470">
        <v>13725.6</v>
      </c>
      <c r="K164" s="470">
        <v>1120</v>
      </c>
      <c r="L164" s="531">
        <v>12.26</v>
      </c>
      <c r="M164" s="530">
        <v>1</v>
      </c>
      <c r="N164" s="470">
        <v>45555</v>
      </c>
      <c r="O164" s="470">
        <v>1500</v>
      </c>
      <c r="P164" s="531">
        <v>30.37</v>
      </c>
      <c r="Q164" s="530"/>
      <c r="R164" s="470"/>
      <c r="S164" s="470"/>
      <c r="T164" s="531"/>
      <c r="U164" s="530"/>
      <c r="V164" s="470"/>
      <c r="W164" s="470"/>
      <c r="X164" s="531"/>
    </row>
    <row r="165" spans="2:24" x14ac:dyDescent="0.2">
      <c r="B165" s="470" t="s">
        <v>290</v>
      </c>
      <c r="C165" s="470" t="s">
        <v>291</v>
      </c>
      <c r="D165" s="470" t="s">
        <v>711</v>
      </c>
      <c r="E165" s="530">
        <v>15</v>
      </c>
      <c r="F165" s="470">
        <v>162097.47999999998</v>
      </c>
      <c r="G165" s="470">
        <v>30.49</v>
      </c>
      <c r="H165" s="531">
        <v>5316.41</v>
      </c>
      <c r="I165" s="530">
        <v>3</v>
      </c>
      <c r="J165" s="470">
        <v>22849.440000000002</v>
      </c>
      <c r="K165" s="470">
        <v>2.9200000000000004</v>
      </c>
      <c r="L165" s="531">
        <v>7825.15</v>
      </c>
      <c r="M165" s="530">
        <v>4</v>
      </c>
      <c r="N165" s="470">
        <v>54768.28</v>
      </c>
      <c r="O165" s="470">
        <v>14.590000000000002</v>
      </c>
      <c r="P165" s="531">
        <v>3753.82</v>
      </c>
      <c r="Q165" s="530">
        <v>4</v>
      </c>
      <c r="R165" s="470">
        <v>37889.120000000003</v>
      </c>
      <c r="S165" s="470">
        <v>3.6500000000000004</v>
      </c>
      <c r="T165" s="531">
        <v>10380.58</v>
      </c>
      <c r="U165" s="530">
        <v>3</v>
      </c>
      <c r="V165" s="470">
        <v>38410.629999999997</v>
      </c>
      <c r="W165" s="470">
        <v>8.4</v>
      </c>
      <c r="X165" s="531">
        <v>4572.6899999999996</v>
      </c>
    </row>
    <row r="166" spans="2:24" x14ac:dyDescent="0.2">
      <c r="B166" s="470" t="s">
        <v>292</v>
      </c>
      <c r="C166" s="470" t="s">
        <v>293</v>
      </c>
      <c r="D166" s="470" t="s">
        <v>711</v>
      </c>
      <c r="E166" s="530">
        <v>1</v>
      </c>
      <c r="F166" s="470">
        <v>7085</v>
      </c>
      <c r="G166" s="470">
        <v>0.13</v>
      </c>
      <c r="H166" s="531">
        <v>54500</v>
      </c>
      <c r="I166" s="530"/>
      <c r="J166" s="470"/>
      <c r="K166" s="470"/>
      <c r="L166" s="531"/>
      <c r="M166" s="530"/>
      <c r="N166" s="470"/>
      <c r="O166" s="470"/>
      <c r="P166" s="531"/>
      <c r="Q166" s="530">
        <v>1</v>
      </c>
      <c r="R166" s="470">
        <v>7085</v>
      </c>
      <c r="S166" s="470">
        <v>0.13</v>
      </c>
      <c r="T166" s="531">
        <v>54500</v>
      </c>
      <c r="U166" s="530"/>
      <c r="V166" s="470"/>
      <c r="W166" s="470"/>
      <c r="X166" s="531"/>
    </row>
    <row r="167" spans="2:24" x14ac:dyDescent="0.2">
      <c r="B167" s="470" t="s">
        <v>294</v>
      </c>
      <c r="C167" s="470" t="s">
        <v>295</v>
      </c>
      <c r="D167" s="470" t="s">
        <v>711</v>
      </c>
      <c r="E167" s="530">
        <v>3</v>
      </c>
      <c r="F167" s="470">
        <v>9287.2799999999988</v>
      </c>
      <c r="G167" s="470">
        <v>0.31000000000000005</v>
      </c>
      <c r="H167" s="531">
        <v>29958.97</v>
      </c>
      <c r="I167" s="530">
        <v>2</v>
      </c>
      <c r="J167" s="470">
        <v>7876.28</v>
      </c>
      <c r="K167" s="470">
        <v>0.29000000000000004</v>
      </c>
      <c r="L167" s="531">
        <v>27159.59</v>
      </c>
      <c r="M167" s="530"/>
      <c r="N167" s="470"/>
      <c r="O167" s="470"/>
      <c r="P167" s="531"/>
      <c r="Q167" s="530"/>
      <c r="R167" s="470"/>
      <c r="S167" s="470"/>
      <c r="T167" s="531"/>
      <c r="U167" s="530">
        <v>1</v>
      </c>
      <c r="V167" s="470">
        <v>1411</v>
      </c>
      <c r="W167" s="470">
        <v>0.02</v>
      </c>
      <c r="X167" s="531">
        <v>70550</v>
      </c>
    </row>
    <row r="168" spans="2:24" x14ac:dyDescent="0.2">
      <c r="B168" s="470" t="s">
        <v>296</v>
      </c>
      <c r="C168" s="470" t="s">
        <v>297</v>
      </c>
      <c r="D168" s="470" t="s">
        <v>711</v>
      </c>
      <c r="E168" s="530">
        <v>3</v>
      </c>
      <c r="F168" s="470">
        <v>41837.179999999993</v>
      </c>
      <c r="G168" s="470">
        <v>1.24</v>
      </c>
      <c r="H168" s="531">
        <v>33739.660000000003</v>
      </c>
      <c r="I168" s="530"/>
      <c r="J168" s="470"/>
      <c r="K168" s="470"/>
      <c r="L168" s="531"/>
      <c r="M168" s="530">
        <v>1</v>
      </c>
      <c r="N168" s="470">
        <v>24000</v>
      </c>
      <c r="O168" s="470">
        <v>0.8</v>
      </c>
      <c r="P168" s="531">
        <v>30000</v>
      </c>
      <c r="Q168" s="530">
        <v>2</v>
      </c>
      <c r="R168" s="470">
        <v>17837.18</v>
      </c>
      <c r="S168" s="470">
        <v>0.44</v>
      </c>
      <c r="T168" s="531">
        <v>40539.050000000003</v>
      </c>
      <c r="U168" s="530"/>
      <c r="V168" s="470"/>
      <c r="W168" s="470"/>
      <c r="X168" s="531"/>
    </row>
    <row r="169" spans="2:24" x14ac:dyDescent="0.2">
      <c r="B169" s="470" t="s">
        <v>298</v>
      </c>
      <c r="C169" s="470" t="s">
        <v>299</v>
      </c>
      <c r="D169" s="470" t="s">
        <v>711</v>
      </c>
      <c r="E169" s="530">
        <v>14</v>
      </c>
      <c r="F169" s="470">
        <v>831253.45000000007</v>
      </c>
      <c r="G169" s="470">
        <v>49.48</v>
      </c>
      <c r="H169" s="531">
        <v>16799.79</v>
      </c>
      <c r="I169" s="530">
        <v>4</v>
      </c>
      <c r="J169" s="470">
        <v>30430.48</v>
      </c>
      <c r="K169" s="470">
        <v>1.02</v>
      </c>
      <c r="L169" s="531">
        <v>29833.8</v>
      </c>
      <c r="M169" s="530">
        <v>2</v>
      </c>
      <c r="N169" s="470">
        <v>101594</v>
      </c>
      <c r="O169" s="470">
        <v>9.51</v>
      </c>
      <c r="P169" s="531">
        <v>10682.86</v>
      </c>
      <c r="Q169" s="530">
        <v>4</v>
      </c>
      <c r="R169" s="470">
        <v>87439.739999999991</v>
      </c>
      <c r="S169" s="470">
        <v>4.3499999999999996</v>
      </c>
      <c r="T169" s="531">
        <v>20101.09</v>
      </c>
      <c r="U169" s="530">
        <v>3</v>
      </c>
      <c r="V169" s="470">
        <v>151340.13999999998</v>
      </c>
      <c r="W169" s="470">
        <v>7.6000000000000005</v>
      </c>
      <c r="X169" s="531">
        <v>19913.18</v>
      </c>
    </row>
    <row r="170" spans="2:24" x14ac:dyDescent="0.2">
      <c r="B170" s="470" t="s">
        <v>300</v>
      </c>
      <c r="C170" s="470" t="s">
        <v>301</v>
      </c>
      <c r="D170" s="470" t="s">
        <v>711</v>
      </c>
      <c r="E170" s="530">
        <v>2</v>
      </c>
      <c r="F170" s="470">
        <v>90199.91</v>
      </c>
      <c r="G170" s="470">
        <v>5</v>
      </c>
      <c r="H170" s="531">
        <v>18039.98</v>
      </c>
      <c r="I170" s="530"/>
      <c r="J170" s="470"/>
      <c r="K170" s="470"/>
      <c r="L170" s="531"/>
      <c r="M170" s="530">
        <v>1</v>
      </c>
      <c r="N170" s="470">
        <v>26533.34</v>
      </c>
      <c r="O170" s="470">
        <v>2</v>
      </c>
      <c r="P170" s="531">
        <v>13266.67</v>
      </c>
      <c r="Q170" s="530"/>
      <c r="R170" s="470"/>
      <c r="S170" s="470"/>
      <c r="T170" s="531"/>
      <c r="U170" s="530"/>
      <c r="V170" s="470"/>
      <c r="W170" s="470"/>
      <c r="X170" s="531"/>
    </row>
    <row r="171" spans="2:24" x14ac:dyDescent="0.2">
      <c r="B171" s="470" t="s">
        <v>1005</v>
      </c>
      <c r="C171" s="470" t="s">
        <v>1006</v>
      </c>
      <c r="D171" s="470" t="s">
        <v>662</v>
      </c>
      <c r="E171" s="530">
        <v>2</v>
      </c>
      <c r="F171" s="470">
        <v>420541.95</v>
      </c>
      <c r="G171" s="470">
        <v>4065</v>
      </c>
      <c r="H171" s="531">
        <v>103.45</v>
      </c>
      <c r="I171" s="530"/>
      <c r="J171" s="470"/>
      <c r="K171" s="470"/>
      <c r="L171" s="531"/>
      <c r="M171" s="530"/>
      <c r="N171" s="470"/>
      <c r="O171" s="470"/>
      <c r="P171" s="531"/>
      <c r="Q171" s="530">
        <v>1</v>
      </c>
      <c r="R171" s="470">
        <v>35411.949999999997</v>
      </c>
      <c r="S171" s="470">
        <v>265</v>
      </c>
      <c r="T171" s="531">
        <v>133.63</v>
      </c>
      <c r="U171" s="530"/>
      <c r="V171" s="470"/>
      <c r="W171" s="470"/>
      <c r="X171" s="531"/>
    </row>
    <row r="172" spans="2:24" x14ac:dyDescent="0.2">
      <c r="B172" s="470" t="s">
        <v>307</v>
      </c>
      <c r="C172" s="470" t="s">
        <v>306</v>
      </c>
      <c r="D172" s="470" t="s">
        <v>662</v>
      </c>
      <c r="E172" s="530">
        <v>17</v>
      </c>
      <c r="F172" s="470">
        <v>2462853.86</v>
      </c>
      <c r="G172" s="470">
        <v>548803</v>
      </c>
      <c r="H172" s="531">
        <v>4.49</v>
      </c>
      <c r="I172" s="530">
        <v>5</v>
      </c>
      <c r="J172" s="470">
        <v>364253.06</v>
      </c>
      <c r="K172" s="470">
        <v>76603</v>
      </c>
      <c r="L172" s="531">
        <v>4.76</v>
      </c>
      <c r="M172" s="530">
        <v>2</v>
      </c>
      <c r="N172" s="470">
        <v>52932.800000000003</v>
      </c>
      <c r="O172" s="470">
        <v>10080</v>
      </c>
      <c r="P172" s="531">
        <v>5.25</v>
      </c>
      <c r="Q172" s="530">
        <v>3</v>
      </c>
      <c r="R172" s="470">
        <v>874973.39999999991</v>
      </c>
      <c r="S172" s="470">
        <v>174560</v>
      </c>
      <c r="T172" s="531">
        <v>5.01</v>
      </c>
      <c r="U172" s="530">
        <v>7</v>
      </c>
      <c r="V172" s="470">
        <v>1170694.6000000001</v>
      </c>
      <c r="W172" s="470">
        <v>287560</v>
      </c>
      <c r="X172" s="531">
        <v>4.07</v>
      </c>
    </row>
    <row r="173" spans="2:24" x14ac:dyDescent="0.2">
      <c r="B173" s="470" t="s">
        <v>713</v>
      </c>
      <c r="C173" s="470" t="s">
        <v>714</v>
      </c>
      <c r="D173" s="470" t="s">
        <v>662</v>
      </c>
      <c r="E173" s="530">
        <v>6</v>
      </c>
      <c r="F173" s="470">
        <v>1385618.5</v>
      </c>
      <c r="G173" s="470">
        <v>23730</v>
      </c>
      <c r="H173" s="531">
        <v>58.39</v>
      </c>
      <c r="I173" s="530"/>
      <c r="J173" s="470"/>
      <c r="K173" s="470"/>
      <c r="L173" s="531"/>
      <c r="M173" s="530">
        <v>3</v>
      </c>
      <c r="N173" s="470">
        <v>437845.2</v>
      </c>
      <c r="O173" s="470">
        <v>6480</v>
      </c>
      <c r="P173" s="531">
        <v>67.569999999999993</v>
      </c>
      <c r="Q173" s="530">
        <v>1</v>
      </c>
      <c r="R173" s="470">
        <v>252634.5</v>
      </c>
      <c r="S173" s="470">
        <v>4650</v>
      </c>
      <c r="T173" s="531">
        <v>54.33</v>
      </c>
      <c r="U173" s="530">
        <v>2</v>
      </c>
      <c r="V173" s="470">
        <v>695138.8</v>
      </c>
      <c r="W173" s="470">
        <v>12600</v>
      </c>
      <c r="X173" s="531">
        <v>55.17</v>
      </c>
    </row>
    <row r="174" spans="2:24" x14ac:dyDescent="0.2">
      <c r="B174" s="470" t="s">
        <v>962</v>
      </c>
      <c r="C174" s="470" t="s">
        <v>963</v>
      </c>
      <c r="D174" s="470" t="s">
        <v>658</v>
      </c>
      <c r="E174" s="530">
        <v>1</v>
      </c>
      <c r="F174" s="470">
        <v>89067.199999999997</v>
      </c>
      <c r="G174" s="470">
        <v>160</v>
      </c>
      <c r="H174" s="531">
        <v>556.66999999999996</v>
      </c>
      <c r="I174" s="530"/>
      <c r="J174" s="470"/>
      <c r="K174" s="470"/>
      <c r="L174" s="531"/>
      <c r="M174" s="530"/>
      <c r="N174" s="470"/>
      <c r="O174" s="470"/>
      <c r="P174" s="531"/>
      <c r="Q174" s="530">
        <v>1</v>
      </c>
      <c r="R174" s="470">
        <v>89067.199999999997</v>
      </c>
      <c r="S174" s="470">
        <v>160</v>
      </c>
      <c r="T174" s="531">
        <v>556.66999999999996</v>
      </c>
      <c r="U174" s="530"/>
      <c r="V174" s="470"/>
      <c r="W174" s="470"/>
      <c r="X174" s="531"/>
    </row>
    <row r="175" spans="2:24" x14ac:dyDescent="0.2">
      <c r="B175" s="470" t="s">
        <v>1067</v>
      </c>
      <c r="C175" s="470" t="s">
        <v>715</v>
      </c>
      <c r="D175" s="470" t="s">
        <v>657</v>
      </c>
      <c r="E175" s="530">
        <v>1</v>
      </c>
      <c r="F175" s="470">
        <v>22206.42</v>
      </c>
      <c r="G175" s="470">
        <v>177</v>
      </c>
      <c r="H175" s="531">
        <v>125.46</v>
      </c>
      <c r="I175" s="530"/>
      <c r="J175" s="470"/>
      <c r="K175" s="470"/>
      <c r="L175" s="531"/>
      <c r="M175" s="530"/>
      <c r="N175" s="470"/>
      <c r="O175" s="470"/>
      <c r="P175" s="531"/>
      <c r="Q175" s="530"/>
      <c r="R175" s="470"/>
      <c r="S175" s="470"/>
      <c r="T175" s="531"/>
      <c r="U175" s="530"/>
      <c r="V175" s="470"/>
      <c r="W175" s="470"/>
      <c r="X175" s="531"/>
    </row>
    <row r="176" spans="2:24" x14ac:dyDescent="0.2">
      <c r="B176" s="470" t="s">
        <v>311</v>
      </c>
      <c r="C176" s="470" t="s">
        <v>309</v>
      </c>
      <c r="D176" s="470" t="s">
        <v>653</v>
      </c>
      <c r="E176" s="530">
        <v>4</v>
      </c>
      <c r="F176" s="470">
        <v>43375.6</v>
      </c>
      <c r="G176" s="470">
        <v>1000</v>
      </c>
      <c r="H176" s="531">
        <v>43.38</v>
      </c>
      <c r="I176" s="530"/>
      <c r="J176" s="470"/>
      <c r="K176" s="470"/>
      <c r="L176" s="531"/>
      <c r="M176" s="530">
        <v>1</v>
      </c>
      <c r="N176" s="470">
        <v>22805</v>
      </c>
      <c r="O176" s="470">
        <v>500</v>
      </c>
      <c r="P176" s="531">
        <v>45.61</v>
      </c>
      <c r="Q176" s="530"/>
      <c r="R176" s="470"/>
      <c r="S176" s="470"/>
      <c r="T176" s="531"/>
      <c r="U176" s="530">
        <v>3</v>
      </c>
      <c r="V176" s="470">
        <v>20570.599999999999</v>
      </c>
      <c r="W176" s="470">
        <v>500</v>
      </c>
      <c r="X176" s="531">
        <v>41.14</v>
      </c>
    </row>
    <row r="177" spans="2:24" x14ac:dyDescent="0.2">
      <c r="B177" s="470" t="s">
        <v>99</v>
      </c>
      <c r="C177" s="470" t="s">
        <v>310</v>
      </c>
      <c r="D177" s="470" t="s">
        <v>653</v>
      </c>
      <c r="E177" s="530">
        <v>19</v>
      </c>
      <c r="F177" s="470">
        <v>3014249.31</v>
      </c>
      <c r="G177" s="470">
        <v>57484</v>
      </c>
      <c r="H177" s="531">
        <v>52.44</v>
      </c>
      <c r="I177" s="530">
        <v>2</v>
      </c>
      <c r="J177" s="470">
        <v>475397.1</v>
      </c>
      <c r="K177" s="470">
        <v>17410</v>
      </c>
      <c r="L177" s="531">
        <v>27.31</v>
      </c>
      <c r="M177" s="530">
        <v>4</v>
      </c>
      <c r="N177" s="470">
        <v>221510.76</v>
      </c>
      <c r="O177" s="470">
        <v>6007</v>
      </c>
      <c r="P177" s="531">
        <v>36.880000000000003</v>
      </c>
      <c r="Q177" s="530">
        <v>4</v>
      </c>
      <c r="R177" s="470">
        <v>183880.2</v>
      </c>
      <c r="S177" s="470">
        <v>5202</v>
      </c>
      <c r="T177" s="531">
        <v>35.35</v>
      </c>
      <c r="U177" s="530">
        <v>9</v>
      </c>
      <c r="V177" s="470">
        <v>2133461.25</v>
      </c>
      <c r="W177" s="470">
        <v>28865</v>
      </c>
      <c r="X177" s="531">
        <v>73.91</v>
      </c>
    </row>
    <row r="178" spans="2:24" x14ac:dyDescent="0.2">
      <c r="B178" s="470" t="s">
        <v>1011</v>
      </c>
      <c r="C178" s="470" t="s">
        <v>715</v>
      </c>
      <c r="D178" s="470" t="s">
        <v>653</v>
      </c>
      <c r="E178" s="530">
        <v>3</v>
      </c>
      <c r="F178" s="470">
        <v>2788241.8</v>
      </c>
      <c r="G178" s="470">
        <v>53740</v>
      </c>
      <c r="H178" s="531">
        <v>51.88</v>
      </c>
      <c r="I178" s="530">
        <v>1</v>
      </c>
      <c r="J178" s="470">
        <v>796452.6</v>
      </c>
      <c r="K178" s="470">
        <v>27780</v>
      </c>
      <c r="L178" s="531">
        <v>28.67</v>
      </c>
      <c r="M178" s="530"/>
      <c r="N178" s="470"/>
      <c r="O178" s="470"/>
      <c r="P178" s="531"/>
      <c r="Q178" s="530"/>
      <c r="R178" s="470"/>
      <c r="S178" s="470"/>
      <c r="T178" s="531"/>
      <c r="U178" s="530">
        <v>2</v>
      </c>
      <c r="V178" s="470">
        <v>1991789.2</v>
      </c>
      <c r="W178" s="470">
        <v>25960</v>
      </c>
      <c r="X178" s="531">
        <v>76.73</v>
      </c>
    </row>
    <row r="179" spans="2:24" x14ac:dyDescent="0.2">
      <c r="B179" s="470" t="s">
        <v>312</v>
      </c>
      <c r="C179" s="470" t="s">
        <v>784</v>
      </c>
      <c r="D179" s="470" t="s">
        <v>653</v>
      </c>
      <c r="E179" s="530">
        <v>7</v>
      </c>
      <c r="F179" s="470">
        <v>545955</v>
      </c>
      <c r="G179" s="470">
        <v>7000</v>
      </c>
      <c r="H179" s="531">
        <v>77.989999999999995</v>
      </c>
      <c r="I179" s="530"/>
      <c r="J179" s="470"/>
      <c r="K179" s="470"/>
      <c r="L179" s="531"/>
      <c r="M179" s="530"/>
      <c r="N179" s="470"/>
      <c r="O179" s="470"/>
      <c r="P179" s="531"/>
      <c r="Q179" s="530"/>
      <c r="R179" s="470"/>
      <c r="S179" s="470"/>
      <c r="T179" s="531"/>
      <c r="U179" s="530">
        <v>7</v>
      </c>
      <c r="V179" s="470">
        <v>545955</v>
      </c>
      <c r="W179" s="470">
        <v>7000</v>
      </c>
      <c r="X179" s="531">
        <v>77.989999999999995</v>
      </c>
    </row>
    <row r="180" spans="2:24" x14ac:dyDescent="0.2">
      <c r="B180" s="470" t="s">
        <v>785</v>
      </c>
      <c r="C180" s="470" t="s">
        <v>100</v>
      </c>
      <c r="D180" s="470" t="s">
        <v>658</v>
      </c>
      <c r="E180" s="530">
        <v>13</v>
      </c>
      <c r="F180" s="470">
        <v>2341575.7799999998</v>
      </c>
      <c r="G180" s="470">
        <v>841448</v>
      </c>
      <c r="H180" s="531">
        <v>2.78</v>
      </c>
      <c r="I180" s="530">
        <v>6</v>
      </c>
      <c r="J180" s="470">
        <v>333863.58</v>
      </c>
      <c r="K180" s="470">
        <v>107068</v>
      </c>
      <c r="L180" s="531">
        <v>3.12</v>
      </c>
      <c r="M180" s="530">
        <v>2</v>
      </c>
      <c r="N180" s="470">
        <v>177056.9</v>
      </c>
      <c r="O180" s="470">
        <v>79970</v>
      </c>
      <c r="P180" s="531">
        <v>2.21</v>
      </c>
      <c r="Q180" s="530">
        <v>3</v>
      </c>
      <c r="R180" s="470">
        <v>1054586.3</v>
      </c>
      <c r="S180" s="470">
        <v>367810</v>
      </c>
      <c r="T180" s="531">
        <v>2.87</v>
      </c>
      <c r="U180" s="530">
        <v>2</v>
      </c>
      <c r="V180" s="470">
        <v>776069</v>
      </c>
      <c r="W180" s="470">
        <v>286600</v>
      </c>
      <c r="X180" s="531">
        <v>2.71</v>
      </c>
    </row>
    <row r="181" spans="2:24" x14ac:dyDescent="0.2">
      <c r="B181" s="470" t="s">
        <v>101</v>
      </c>
      <c r="C181" s="470" t="s">
        <v>100</v>
      </c>
      <c r="D181" s="470" t="s">
        <v>658</v>
      </c>
      <c r="E181" s="530">
        <v>19</v>
      </c>
      <c r="F181" s="470">
        <v>4332559.2299999995</v>
      </c>
      <c r="G181" s="470">
        <v>1629875</v>
      </c>
      <c r="H181" s="531">
        <v>2.66</v>
      </c>
      <c r="I181" s="530">
        <v>2</v>
      </c>
      <c r="J181" s="470">
        <v>275602</v>
      </c>
      <c r="K181" s="470">
        <v>139625</v>
      </c>
      <c r="L181" s="531">
        <v>1.97</v>
      </c>
      <c r="M181" s="530">
        <v>4</v>
      </c>
      <c r="N181" s="470">
        <v>1631240.01</v>
      </c>
      <c r="O181" s="470">
        <v>543503</v>
      </c>
      <c r="P181" s="531">
        <v>3</v>
      </c>
      <c r="Q181" s="530">
        <v>4</v>
      </c>
      <c r="R181" s="470">
        <v>286441.72000000003</v>
      </c>
      <c r="S181" s="470">
        <v>121932</v>
      </c>
      <c r="T181" s="531">
        <v>2.35</v>
      </c>
      <c r="U181" s="530">
        <v>7</v>
      </c>
      <c r="V181" s="470">
        <v>2040424</v>
      </c>
      <c r="W181" s="470">
        <v>811765</v>
      </c>
      <c r="X181" s="531">
        <v>2.5099999999999998</v>
      </c>
    </row>
    <row r="182" spans="2:24" x14ac:dyDescent="0.2">
      <c r="B182" s="470" t="s">
        <v>314</v>
      </c>
      <c r="C182" s="470" t="s">
        <v>315</v>
      </c>
      <c r="D182" s="470" t="s">
        <v>788</v>
      </c>
      <c r="E182" s="530">
        <v>1</v>
      </c>
      <c r="F182" s="470">
        <v>23275</v>
      </c>
      <c r="G182" s="470">
        <v>9500</v>
      </c>
      <c r="H182" s="531">
        <v>2.4500000000000002</v>
      </c>
      <c r="I182" s="530"/>
      <c r="J182" s="470"/>
      <c r="K182" s="470"/>
      <c r="L182" s="531"/>
      <c r="M182" s="530">
        <v>1</v>
      </c>
      <c r="N182" s="470">
        <v>23275</v>
      </c>
      <c r="O182" s="470">
        <v>9500</v>
      </c>
      <c r="P182" s="531">
        <v>2.4500000000000002</v>
      </c>
      <c r="Q182" s="530"/>
      <c r="R182" s="470"/>
      <c r="S182" s="470"/>
      <c r="T182" s="531"/>
      <c r="U182" s="530"/>
      <c r="V182" s="470"/>
      <c r="W182" s="470"/>
      <c r="X182" s="531"/>
    </row>
    <row r="183" spans="2:24" x14ac:dyDescent="0.2">
      <c r="B183" s="470" t="s">
        <v>716</v>
      </c>
      <c r="C183" s="470" t="s">
        <v>717</v>
      </c>
      <c r="D183" s="470" t="s">
        <v>658</v>
      </c>
      <c r="E183" s="530">
        <v>3</v>
      </c>
      <c r="F183" s="470">
        <v>1174844</v>
      </c>
      <c r="G183" s="470">
        <v>698400</v>
      </c>
      <c r="H183" s="531">
        <v>1.68</v>
      </c>
      <c r="I183" s="530">
        <v>2</v>
      </c>
      <c r="J183" s="470">
        <v>521244</v>
      </c>
      <c r="K183" s="470">
        <v>318400</v>
      </c>
      <c r="L183" s="531">
        <v>1.64</v>
      </c>
      <c r="M183" s="530"/>
      <c r="N183" s="470"/>
      <c r="O183" s="470"/>
      <c r="P183" s="531"/>
      <c r="Q183" s="530"/>
      <c r="R183" s="470"/>
      <c r="S183" s="470"/>
      <c r="T183" s="531"/>
      <c r="U183" s="530">
        <v>1</v>
      </c>
      <c r="V183" s="470">
        <v>653600</v>
      </c>
      <c r="W183" s="470">
        <v>380000</v>
      </c>
      <c r="X183" s="531">
        <v>1.72</v>
      </c>
    </row>
    <row r="184" spans="2:24" x14ac:dyDescent="0.2">
      <c r="B184" s="470" t="s">
        <v>318</v>
      </c>
      <c r="C184" s="470" t="s">
        <v>719</v>
      </c>
      <c r="D184" s="470" t="s">
        <v>658</v>
      </c>
      <c r="E184" s="530">
        <v>8</v>
      </c>
      <c r="F184" s="470">
        <v>130925.48000000001</v>
      </c>
      <c r="G184" s="470">
        <v>102948</v>
      </c>
      <c r="H184" s="531">
        <v>1.27</v>
      </c>
      <c r="I184" s="530">
        <v>8</v>
      </c>
      <c r="J184" s="470">
        <v>130925.48000000001</v>
      </c>
      <c r="K184" s="470">
        <v>102948</v>
      </c>
      <c r="L184" s="531">
        <v>1.27</v>
      </c>
      <c r="M184" s="530"/>
      <c r="N184" s="470"/>
      <c r="O184" s="470"/>
      <c r="P184" s="531"/>
      <c r="Q184" s="530"/>
      <c r="R184" s="470"/>
      <c r="S184" s="470"/>
      <c r="T184" s="531"/>
      <c r="U184" s="530"/>
      <c r="V184" s="470"/>
      <c r="W184" s="470"/>
      <c r="X184" s="531"/>
    </row>
    <row r="185" spans="2:24" x14ac:dyDescent="0.2">
      <c r="B185" s="470" t="s">
        <v>992</v>
      </c>
      <c r="C185" s="470" t="s">
        <v>993</v>
      </c>
      <c r="D185" s="470" t="s">
        <v>658</v>
      </c>
      <c r="E185" s="530">
        <v>1</v>
      </c>
      <c r="F185" s="470">
        <v>207280.5</v>
      </c>
      <c r="G185" s="470">
        <v>10390</v>
      </c>
      <c r="H185" s="531">
        <v>19.95</v>
      </c>
      <c r="I185" s="530"/>
      <c r="J185" s="470"/>
      <c r="K185" s="470"/>
      <c r="L185" s="531"/>
      <c r="M185" s="530"/>
      <c r="N185" s="470"/>
      <c r="O185" s="470"/>
      <c r="P185" s="531"/>
      <c r="Q185" s="530"/>
      <c r="R185" s="470"/>
      <c r="S185" s="470"/>
      <c r="T185" s="531"/>
      <c r="U185" s="530">
        <v>1</v>
      </c>
      <c r="V185" s="470">
        <v>207280.5</v>
      </c>
      <c r="W185" s="470">
        <v>10390</v>
      </c>
      <c r="X185" s="531">
        <v>19.95</v>
      </c>
    </row>
    <row r="186" spans="2:24" x14ac:dyDescent="0.2">
      <c r="B186" s="470" t="s">
        <v>319</v>
      </c>
      <c r="C186" s="470" t="s">
        <v>789</v>
      </c>
      <c r="D186" s="470" t="s">
        <v>658</v>
      </c>
      <c r="E186" s="530">
        <v>4</v>
      </c>
      <c r="F186" s="470">
        <v>7182194.1000000006</v>
      </c>
      <c r="G186" s="470">
        <v>1527282</v>
      </c>
      <c r="H186" s="531">
        <v>4.7</v>
      </c>
      <c r="I186" s="530"/>
      <c r="J186" s="470"/>
      <c r="K186" s="470"/>
      <c r="L186" s="531"/>
      <c r="M186" s="530">
        <v>1</v>
      </c>
      <c r="N186" s="470">
        <v>2758517.7</v>
      </c>
      <c r="O186" s="470">
        <v>634142</v>
      </c>
      <c r="P186" s="531">
        <v>4.3499999999999996</v>
      </c>
      <c r="Q186" s="530">
        <v>1</v>
      </c>
      <c r="R186" s="470">
        <v>2604156</v>
      </c>
      <c r="S186" s="470">
        <v>549400</v>
      </c>
      <c r="T186" s="531">
        <v>4.74</v>
      </c>
      <c r="U186" s="530">
        <v>2</v>
      </c>
      <c r="V186" s="470">
        <v>1819520.4</v>
      </c>
      <c r="W186" s="470">
        <v>343740</v>
      </c>
      <c r="X186" s="531">
        <v>5.29</v>
      </c>
    </row>
    <row r="187" spans="2:24" x14ac:dyDescent="0.2">
      <c r="B187" s="470" t="s">
        <v>320</v>
      </c>
      <c r="C187" s="470" t="s">
        <v>321</v>
      </c>
      <c r="D187" s="470" t="s">
        <v>658</v>
      </c>
      <c r="E187" s="530">
        <v>3</v>
      </c>
      <c r="F187" s="470">
        <v>105227.36</v>
      </c>
      <c r="G187" s="470">
        <v>3086</v>
      </c>
      <c r="H187" s="531">
        <v>34.1</v>
      </c>
      <c r="I187" s="530"/>
      <c r="J187" s="470"/>
      <c r="K187" s="470"/>
      <c r="L187" s="531"/>
      <c r="M187" s="530">
        <v>1</v>
      </c>
      <c r="N187" s="470">
        <v>11161.36</v>
      </c>
      <c r="O187" s="470">
        <v>266</v>
      </c>
      <c r="P187" s="531">
        <v>41.96</v>
      </c>
      <c r="Q187" s="530">
        <v>1</v>
      </c>
      <c r="R187" s="470">
        <v>5323.5</v>
      </c>
      <c r="S187" s="470">
        <v>70</v>
      </c>
      <c r="T187" s="531">
        <v>76.05</v>
      </c>
      <c r="U187" s="530">
        <v>1</v>
      </c>
      <c r="V187" s="470">
        <v>88742.5</v>
      </c>
      <c r="W187" s="470">
        <v>2750</v>
      </c>
      <c r="X187" s="531">
        <v>32.270000000000003</v>
      </c>
    </row>
    <row r="188" spans="2:24" x14ac:dyDescent="0.2">
      <c r="B188" s="470" t="s">
        <v>790</v>
      </c>
      <c r="C188" s="470" t="s">
        <v>791</v>
      </c>
      <c r="D188" s="470" t="s">
        <v>658</v>
      </c>
      <c r="E188" s="530">
        <v>1</v>
      </c>
      <c r="F188" s="470">
        <v>2078356.8</v>
      </c>
      <c r="G188" s="470">
        <v>280480</v>
      </c>
      <c r="H188" s="531">
        <v>7.41</v>
      </c>
      <c r="I188" s="530"/>
      <c r="J188" s="470"/>
      <c r="K188" s="470"/>
      <c r="L188" s="531"/>
      <c r="M188" s="530"/>
      <c r="N188" s="470"/>
      <c r="O188" s="470"/>
      <c r="P188" s="531"/>
      <c r="Q188" s="530">
        <v>1</v>
      </c>
      <c r="R188" s="470">
        <v>2078356.8</v>
      </c>
      <c r="S188" s="470">
        <v>280480</v>
      </c>
      <c r="T188" s="531">
        <v>7.41</v>
      </c>
      <c r="U188" s="530"/>
      <c r="V188" s="470"/>
      <c r="W188" s="470"/>
      <c r="X188" s="531"/>
    </row>
    <row r="189" spans="2:24" x14ac:dyDescent="0.2">
      <c r="B189" s="470" t="s">
        <v>792</v>
      </c>
      <c r="C189" s="470" t="s">
        <v>793</v>
      </c>
      <c r="D189" s="470" t="s">
        <v>658</v>
      </c>
      <c r="E189" s="530">
        <v>1</v>
      </c>
      <c r="F189" s="470">
        <v>122281.60000000001</v>
      </c>
      <c r="G189" s="470">
        <v>29680</v>
      </c>
      <c r="H189" s="531">
        <v>4.12</v>
      </c>
      <c r="I189" s="530"/>
      <c r="J189" s="470"/>
      <c r="K189" s="470"/>
      <c r="L189" s="531"/>
      <c r="M189" s="530">
        <v>1</v>
      </c>
      <c r="N189" s="470">
        <v>122281.60000000001</v>
      </c>
      <c r="O189" s="470">
        <v>29680</v>
      </c>
      <c r="P189" s="531">
        <v>4.12</v>
      </c>
      <c r="Q189" s="530"/>
      <c r="R189" s="470"/>
      <c r="S189" s="470"/>
      <c r="T189" s="531"/>
      <c r="U189" s="530"/>
      <c r="V189" s="470"/>
      <c r="W189" s="470"/>
      <c r="X189" s="531"/>
    </row>
    <row r="190" spans="2:24" x14ac:dyDescent="0.2">
      <c r="B190" s="470" t="s">
        <v>794</v>
      </c>
      <c r="C190" s="470" t="s">
        <v>795</v>
      </c>
      <c r="D190" s="470" t="s">
        <v>658</v>
      </c>
      <c r="E190" s="530">
        <v>1</v>
      </c>
      <c r="F190" s="470">
        <v>525996</v>
      </c>
      <c r="G190" s="470">
        <v>92280</v>
      </c>
      <c r="H190" s="531">
        <v>5.7</v>
      </c>
      <c r="I190" s="530"/>
      <c r="J190" s="470"/>
      <c r="K190" s="470"/>
      <c r="L190" s="531"/>
      <c r="M190" s="530"/>
      <c r="N190" s="470"/>
      <c r="O190" s="470"/>
      <c r="P190" s="531"/>
      <c r="Q190" s="530">
        <v>1</v>
      </c>
      <c r="R190" s="470">
        <v>525996</v>
      </c>
      <c r="S190" s="470">
        <v>92280</v>
      </c>
      <c r="T190" s="531">
        <v>5.7</v>
      </c>
      <c r="U190" s="530"/>
      <c r="V190" s="470"/>
      <c r="W190" s="470"/>
      <c r="X190" s="531"/>
    </row>
    <row r="191" spans="2:24" x14ac:dyDescent="0.2">
      <c r="B191" s="470" t="s">
        <v>796</v>
      </c>
      <c r="C191" s="470" t="s">
        <v>795</v>
      </c>
      <c r="D191" s="470" t="s">
        <v>658</v>
      </c>
      <c r="E191" s="530">
        <v>3</v>
      </c>
      <c r="F191" s="470">
        <v>1800099.76</v>
      </c>
      <c r="G191" s="470">
        <v>353755</v>
      </c>
      <c r="H191" s="531">
        <v>5.09</v>
      </c>
      <c r="I191" s="530">
        <v>1</v>
      </c>
      <c r="J191" s="470">
        <v>809151.12</v>
      </c>
      <c r="K191" s="470">
        <v>166492</v>
      </c>
      <c r="L191" s="531">
        <v>4.8600000000000003</v>
      </c>
      <c r="M191" s="530">
        <v>2</v>
      </c>
      <c r="N191" s="470">
        <v>990948.64</v>
      </c>
      <c r="O191" s="470">
        <v>187263</v>
      </c>
      <c r="P191" s="531">
        <v>5.29</v>
      </c>
      <c r="Q191" s="530"/>
      <c r="R191" s="470"/>
      <c r="S191" s="470"/>
      <c r="T191" s="531"/>
      <c r="U191" s="530"/>
      <c r="V191" s="470"/>
      <c r="W191" s="470"/>
      <c r="X191" s="531"/>
    </row>
    <row r="192" spans="2:24" x14ac:dyDescent="0.2">
      <c r="B192" s="470" t="s">
        <v>322</v>
      </c>
      <c r="C192" s="470" t="s">
        <v>797</v>
      </c>
      <c r="D192" s="470" t="s">
        <v>658</v>
      </c>
      <c r="E192" s="530">
        <v>3</v>
      </c>
      <c r="F192" s="470">
        <v>7999237.0499999998</v>
      </c>
      <c r="G192" s="470">
        <v>1542375</v>
      </c>
      <c r="H192" s="531">
        <v>5.19</v>
      </c>
      <c r="I192" s="530">
        <v>1</v>
      </c>
      <c r="J192" s="470">
        <v>3749778.45</v>
      </c>
      <c r="K192" s="470">
        <v>792765</v>
      </c>
      <c r="L192" s="531">
        <v>4.7300000000000004</v>
      </c>
      <c r="M192" s="530"/>
      <c r="N192" s="470"/>
      <c r="O192" s="470"/>
      <c r="P192" s="531"/>
      <c r="Q192" s="530">
        <v>1</v>
      </c>
      <c r="R192" s="470">
        <v>1401774.6</v>
      </c>
      <c r="S192" s="470">
        <v>258630</v>
      </c>
      <c r="T192" s="531">
        <v>5.42</v>
      </c>
      <c r="U192" s="530">
        <v>1</v>
      </c>
      <c r="V192" s="470">
        <v>2847684</v>
      </c>
      <c r="W192" s="470">
        <v>490980</v>
      </c>
      <c r="X192" s="531">
        <v>5.8</v>
      </c>
    </row>
    <row r="193" spans="2:24" x14ac:dyDescent="0.2">
      <c r="B193" s="470" t="s">
        <v>982</v>
      </c>
      <c r="C193" s="470" t="s">
        <v>983</v>
      </c>
      <c r="D193" s="470" t="s">
        <v>658</v>
      </c>
      <c r="E193" s="530">
        <v>1</v>
      </c>
      <c r="F193" s="470">
        <v>88818.2</v>
      </c>
      <c r="G193" s="470">
        <v>2941</v>
      </c>
      <c r="H193" s="531">
        <v>30.2</v>
      </c>
      <c r="I193" s="530">
        <v>1</v>
      </c>
      <c r="J193" s="470">
        <v>88818.2</v>
      </c>
      <c r="K193" s="470">
        <v>2941</v>
      </c>
      <c r="L193" s="531">
        <v>30.2</v>
      </c>
      <c r="M193" s="530"/>
      <c r="N193" s="470"/>
      <c r="O193" s="470"/>
      <c r="P193" s="531"/>
      <c r="Q193" s="530"/>
      <c r="R193" s="470"/>
      <c r="S193" s="470"/>
      <c r="T193" s="531"/>
      <c r="U193" s="530"/>
      <c r="V193" s="470"/>
      <c r="W193" s="470"/>
      <c r="X193" s="531"/>
    </row>
    <row r="194" spans="2:24" x14ac:dyDescent="0.2">
      <c r="B194" s="470" t="s">
        <v>324</v>
      </c>
      <c r="C194" s="470" t="s">
        <v>323</v>
      </c>
      <c r="D194" s="470" t="s">
        <v>658</v>
      </c>
      <c r="E194" s="530">
        <v>2</v>
      </c>
      <c r="F194" s="470">
        <v>101874</v>
      </c>
      <c r="G194" s="470">
        <v>1986</v>
      </c>
      <c r="H194" s="531">
        <v>51.3</v>
      </c>
      <c r="I194" s="530"/>
      <c r="J194" s="470"/>
      <c r="K194" s="470"/>
      <c r="L194" s="531"/>
      <c r="M194" s="530"/>
      <c r="N194" s="470"/>
      <c r="O194" s="470"/>
      <c r="P194" s="531"/>
      <c r="Q194" s="530"/>
      <c r="R194" s="470"/>
      <c r="S194" s="470"/>
      <c r="T194" s="531"/>
      <c r="U194" s="530">
        <v>2</v>
      </c>
      <c r="V194" s="470">
        <v>101874</v>
      </c>
      <c r="W194" s="470">
        <v>1986</v>
      </c>
      <c r="X194" s="531">
        <v>51.3</v>
      </c>
    </row>
    <row r="195" spans="2:24" x14ac:dyDescent="0.2">
      <c r="B195" s="470" t="s">
        <v>326</v>
      </c>
      <c r="C195" s="470" t="s">
        <v>327</v>
      </c>
      <c r="D195" s="470" t="s">
        <v>653</v>
      </c>
      <c r="E195" s="530">
        <v>10</v>
      </c>
      <c r="F195" s="470">
        <v>27025683.789999995</v>
      </c>
      <c r="G195" s="470">
        <v>319982</v>
      </c>
      <c r="H195" s="531">
        <v>84.46</v>
      </c>
      <c r="I195" s="530">
        <v>5</v>
      </c>
      <c r="J195" s="470">
        <v>19619587.349999998</v>
      </c>
      <c r="K195" s="470">
        <v>233335</v>
      </c>
      <c r="L195" s="531">
        <v>84.08</v>
      </c>
      <c r="M195" s="530">
        <v>1</v>
      </c>
      <c r="N195" s="470">
        <v>4922775</v>
      </c>
      <c r="O195" s="470">
        <v>76500</v>
      </c>
      <c r="P195" s="531">
        <v>64.349999999999994</v>
      </c>
      <c r="Q195" s="530">
        <v>2</v>
      </c>
      <c r="R195" s="470">
        <v>499575.44</v>
      </c>
      <c r="S195" s="470">
        <v>2947</v>
      </c>
      <c r="T195" s="531">
        <v>169.52</v>
      </c>
      <c r="U195" s="530">
        <v>2</v>
      </c>
      <c r="V195" s="470">
        <v>1983746</v>
      </c>
      <c r="W195" s="470">
        <v>7200</v>
      </c>
      <c r="X195" s="531">
        <v>275.52</v>
      </c>
    </row>
    <row r="196" spans="2:24" x14ac:dyDescent="0.2">
      <c r="B196" s="470" t="s">
        <v>30</v>
      </c>
      <c r="C196" s="470" t="s">
        <v>328</v>
      </c>
      <c r="D196" s="470" t="s">
        <v>653</v>
      </c>
      <c r="E196" s="530">
        <v>10</v>
      </c>
      <c r="F196" s="470">
        <v>44702980.75</v>
      </c>
      <c r="G196" s="470">
        <v>507935</v>
      </c>
      <c r="H196" s="531">
        <v>88.01</v>
      </c>
      <c r="I196" s="530">
        <v>3</v>
      </c>
      <c r="J196" s="470">
        <v>10560799.25</v>
      </c>
      <c r="K196" s="470">
        <v>138725</v>
      </c>
      <c r="L196" s="531">
        <v>76.13</v>
      </c>
      <c r="M196" s="530">
        <v>2</v>
      </c>
      <c r="N196" s="470">
        <v>7721215</v>
      </c>
      <c r="O196" s="470">
        <v>80900</v>
      </c>
      <c r="P196" s="531">
        <v>95.44</v>
      </c>
      <c r="Q196" s="530">
        <v>2</v>
      </c>
      <c r="R196" s="470">
        <v>8261597.5</v>
      </c>
      <c r="S196" s="470">
        <v>69190</v>
      </c>
      <c r="T196" s="531">
        <v>119.4</v>
      </c>
      <c r="U196" s="530">
        <v>3</v>
      </c>
      <c r="V196" s="470">
        <v>18159369</v>
      </c>
      <c r="W196" s="470">
        <v>219120</v>
      </c>
      <c r="X196" s="531">
        <v>82.87</v>
      </c>
    </row>
    <row r="197" spans="2:24" x14ac:dyDescent="0.2">
      <c r="B197" s="470" t="s">
        <v>102</v>
      </c>
      <c r="C197" s="470" t="s">
        <v>329</v>
      </c>
      <c r="D197" s="470" t="s">
        <v>653</v>
      </c>
      <c r="E197" s="530">
        <v>13</v>
      </c>
      <c r="F197" s="470">
        <v>49197676.700000003</v>
      </c>
      <c r="G197" s="470">
        <v>578100</v>
      </c>
      <c r="H197" s="531">
        <v>85.1</v>
      </c>
      <c r="I197" s="530">
        <v>2</v>
      </c>
      <c r="J197" s="470">
        <v>3564595</v>
      </c>
      <c r="K197" s="470">
        <v>44500</v>
      </c>
      <c r="L197" s="531">
        <v>80.099999999999994</v>
      </c>
      <c r="M197" s="530">
        <v>1</v>
      </c>
      <c r="N197" s="470">
        <v>4318295</v>
      </c>
      <c r="O197" s="470">
        <v>56500</v>
      </c>
      <c r="P197" s="531">
        <v>76.430000000000007</v>
      </c>
      <c r="Q197" s="530">
        <v>3</v>
      </c>
      <c r="R197" s="470">
        <v>9702049.8000000007</v>
      </c>
      <c r="S197" s="470">
        <v>141940</v>
      </c>
      <c r="T197" s="531">
        <v>68.349999999999994</v>
      </c>
      <c r="U197" s="530">
        <v>7</v>
      </c>
      <c r="V197" s="470">
        <v>31612736.899999999</v>
      </c>
      <c r="W197" s="470">
        <v>335160</v>
      </c>
      <c r="X197" s="531">
        <v>94.32</v>
      </c>
    </row>
    <row r="198" spans="2:24" x14ac:dyDescent="0.2">
      <c r="B198" s="470" t="s">
        <v>31</v>
      </c>
      <c r="C198" s="470" t="s">
        <v>330</v>
      </c>
      <c r="D198" s="470" t="s">
        <v>653</v>
      </c>
      <c r="E198" s="530">
        <v>7</v>
      </c>
      <c r="F198" s="470">
        <v>19219344.800000001</v>
      </c>
      <c r="G198" s="470">
        <v>247970</v>
      </c>
      <c r="H198" s="531">
        <v>77.510000000000005</v>
      </c>
      <c r="I198" s="530">
        <v>2</v>
      </c>
      <c r="J198" s="470">
        <v>6713827.7999999998</v>
      </c>
      <c r="K198" s="470">
        <v>96770</v>
      </c>
      <c r="L198" s="531">
        <v>69.38</v>
      </c>
      <c r="M198" s="530">
        <v>3</v>
      </c>
      <c r="N198" s="470">
        <v>4376727</v>
      </c>
      <c r="O198" s="470">
        <v>48200</v>
      </c>
      <c r="P198" s="531">
        <v>90.8</v>
      </c>
      <c r="Q198" s="530">
        <v>1</v>
      </c>
      <c r="R198" s="470">
        <v>2799890</v>
      </c>
      <c r="S198" s="470">
        <v>41000</v>
      </c>
      <c r="T198" s="531">
        <v>68.290000000000006</v>
      </c>
      <c r="U198" s="530">
        <v>1</v>
      </c>
      <c r="V198" s="470">
        <v>5328900</v>
      </c>
      <c r="W198" s="470">
        <v>62000</v>
      </c>
      <c r="X198" s="531">
        <v>85.95</v>
      </c>
    </row>
    <row r="199" spans="2:24" x14ac:dyDescent="0.2">
      <c r="B199" s="470" t="s">
        <v>103</v>
      </c>
      <c r="C199" s="470" t="s">
        <v>331</v>
      </c>
      <c r="D199" s="470" t="s">
        <v>653</v>
      </c>
      <c r="E199" s="530">
        <v>8</v>
      </c>
      <c r="F199" s="470">
        <v>6896907.7000000002</v>
      </c>
      <c r="G199" s="470">
        <v>65060</v>
      </c>
      <c r="H199" s="531">
        <v>106.01</v>
      </c>
      <c r="I199" s="530">
        <v>4</v>
      </c>
      <c r="J199" s="470">
        <v>3354528.9</v>
      </c>
      <c r="K199" s="470">
        <v>31740</v>
      </c>
      <c r="L199" s="531">
        <v>105.69</v>
      </c>
      <c r="M199" s="530">
        <v>1</v>
      </c>
      <c r="N199" s="470">
        <v>928098</v>
      </c>
      <c r="O199" s="470">
        <v>8100</v>
      </c>
      <c r="P199" s="531">
        <v>114.58</v>
      </c>
      <c r="Q199" s="530">
        <v>1</v>
      </c>
      <c r="R199" s="470">
        <v>19516.8</v>
      </c>
      <c r="S199" s="470">
        <v>120</v>
      </c>
      <c r="T199" s="531">
        <v>162.63999999999999</v>
      </c>
      <c r="U199" s="530">
        <v>2</v>
      </c>
      <c r="V199" s="470">
        <v>2594764</v>
      </c>
      <c r="W199" s="470">
        <v>25100</v>
      </c>
      <c r="X199" s="531">
        <v>103.38</v>
      </c>
    </row>
    <row r="200" spans="2:24" x14ac:dyDescent="0.2">
      <c r="B200" s="470" t="s">
        <v>332</v>
      </c>
      <c r="C200" s="470" t="s">
        <v>333</v>
      </c>
      <c r="D200" s="470" t="s">
        <v>653</v>
      </c>
      <c r="E200" s="530">
        <v>5</v>
      </c>
      <c r="F200" s="470">
        <v>5786469</v>
      </c>
      <c r="G200" s="470">
        <v>58800</v>
      </c>
      <c r="H200" s="531">
        <v>98.41</v>
      </c>
      <c r="I200" s="530">
        <v>1</v>
      </c>
      <c r="J200" s="470">
        <v>1783250</v>
      </c>
      <c r="K200" s="470">
        <v>25000</v>
      </c>
      <c r="L200" s="531">
        <v>71.33</v>
      </c>
      <c r="M200" s="530"/>
      <c r="N200" s="470"/>
      <c r="O200" s="470"/>
      <c r="P200" s="531"/>
      <c r="Q200" s="530">
        <v>1</v>
      </c>
      <c r="R200" s="470">
        <v>740880</v>
      </c>
      <c r="S200" s="470">
        <v>6000</v>
      </c>
      <c r="T200" s="531">
        <v>123.48</v>
      </c>
      <c r="U200" s="530">
        <v>3</v>
      </c>
      <c r="V200" s="470">
        <v>3262339</v>
      </c>
      <c r="W200" s="470">
        <v>27800</v>
      </c>
      <c r="X200" s="531">
        <v>117.35</v>
      </c>
    </row>
    <row r="201" spans="2:24" x14ac:dyDescent="0.2">
      <c r="B201" s="470" t="s">
        <v>1051</v>
      </c>
      <c r="C201" s="470" t="s">
        <v>723</v>
      </c>
      <c r="D201" s="470" t="s">
        <v>653</v>
      </c>
      <c r="E201" s="530">
        <v>1</v>
      </c>
      <c r="F201" s="470">
        <v>1904634</v>
      </c>
      <c r="G201" s="470">
        <v>16200</v>
      </c>
      <c r="H201" s="531">
        <v>117.57</v>
      </c>
      <c r="I201" s="530"/>
      <c r="J201" s="470"/>
      <c r="K201" s="470"/>
      <c r="L201" s="531"/>
      <c r="M201" s="530">
        <v>1</v>
      </c>
      <c r="N201" s="470">
        <v>1904634</v>
      </c>
      <c r="O201" s="470">
        <v>16200</v>
      </c>
      <c r="P201" s="531">
        <v>117.57</v>
      </c>
      <c r="Q201" s="530"/>
      <c r="R201" s="470"/>
      <c r="S201" s="470"/>
      <c r="T201" s="531"/>
      <c r="U201" s="530"/>
      <c r="V201" s="470"/>
      <c r="W201" s="470"/>
      <c r="X201" s="531"/>
    </row>
    <row r="202" spans="2:24" x14ac:dyDescent="0.2">
      <c r="B202" s="470" t="s">
        <v>722</v>
      </c>
      <c r="C202" s="470" t="s">
        <v>723</v>
      </c>
      <c r="D202" s="470" t="s">
        <v>653</v>
      </c>
      <c r="E202" s="530">
        <v>7</v>
      </c>
      <c r="F202" s="470">
        <v>70906812.159999996</v>
      </c>
      <c r="G202" s="470">
        <v>596848</v>
      </c>
      <c r="H202" s="531">
        <v>118.8</v>
      </c>
      <c r="I202" s="530">
        <v>2</v>
      </c>
      <c r="J202" s="470">
        <v>18562253</v>
      </c>
      <c r="K202" s="470">
        <v>135100</v>
      </c>
      <c r="L202" s="531">
        <v>137.4</v>
      </c>
      <c r="M202" s="530">
        <v>1</v>
      </c>
      <c r="N202" s="470">
        <v>3761280</v>
      </c>
      <c r="O202" s="470">
        <v>36000</v>
      </c>
      <c r="P202" s="531">
        <v>104.48</v>
      </c>
      <c r="Q202" s="530">
        <v>1</v>
      </c>
      <c r="R202" s="470">
        <v>21915756</v>
      </c>
      <c r="S202" s="470">
        <v>207300</v>
      </c>
      <c r="T202" s="531">
        <v>105.72</v>
      </c>
      <c r="U202" s="530">
        <v>1</v>
      </c>
      <c r="V202" s="470">
        <v>22541072</v>
      </c>
      <c r="W202" s="470">
        <v>189400</v>
      </c>
      <c r="X202" s="531">
        <v>119.01</v>
      </c>
    </row>
    <row r="203" spans="2:24" x14ac:dyDescent="0.2">
      <c r="B203" s="470" t="s">
        <v>878</v>
      </c>
      <c r="C203" s="470" t="s">
        <v>879</v>
      </c>
      <c r="D203" s="470" t="s">
        <v>658</v>
      </c>
      <c r="E203" s="530">
        <v>1</v>
      </c>
      <c r="F203" s="470">
        <v>532683.4</v>
      </c>
      <c r="G203" s="470">
        <v>1370</v>
      </c>
      <c r="H203" s="531">
        <v>388.82</v>
      </c>
      <c r="I203" s="530"/>
      <c r="J203" s="470"/>
      <c r="K203" s="470"/>
      <c r="L203" s="531"/>
      <c r="M203" s="530"/>
      <c r="N203" s="470"/>
      <c r="O203" s="470"/>
      <c r="P203" s="531"/>
      <c r="Q203" s="530"/>
      <c r="R203" s="470"/>
      <c r="S203" s="470"/>
      <c r="T203" s="531"/>
      <c r="U203" s="530">
        <v>1</v>
      </c>
      <c r="V203" s="470">
        <v>532683.4</v>
      </c>
      <c r="W203" s="470">
        <v>1370</v>
      </c>
      <c r="X203" s="531">
        <v>388.82</v>
      </c>
    </row>
    <row r="204" spans="2:24" x14ac:dyDescent="0.2">
      <c r="B204" s="470" t="s">
        <v>334</v>
      </c>
      <c r="C204" s="470" t="s">
        <v>335</v>
      </c>
      <c r="D204" s="470" t="s">
        <v>724</v>
      </c>
      <c r="E204" s="530">
        <v>1</v>
      </c>
      <c r="F204" s="470">
        <v>1922.36</v>
      </c>
      <c r="G204" s="470">
        <v>17</v>
      </c>
      <c r="H204" s="531">
        <v>113.08</v>
      </c>
      <c r="I204" s="530"/>
      <c r="J204" s="470"/>
      <c r="K204" s="470"/>
      <c r="L204" s="531"/>
      <c r="M204" s="530"/>
      <c r="N204" s="470"/>
      <c r="O204" s="470"/>
      <c r="P204" s="531"/>
      <c r="Q204" s="530">
        <v>1</v>
      </c>
      <c r="R204" s="470">
        <v>1922.36</v>
      </c>
      <c r="S204" s="470">
        <v>17</v>
      </c>
      <c r="T204" s="531">
        <v>113.08</v>
      </c>
      <c r="U204" s="530"/>
      <c r="V204" s="470"/>
      <c r="W204" s="470"/>
      <c r="X204" s="531"/>
    </row>
    <row r="205" spans="2:24" x14ac:dyDescent="0.2">
      <c r="B205" s="470" t="s">
        <v>336</v>
      </c>
      <c r="C205" s="470" t="s">
        <v>337</v>
      </c>
      <c r="D205" s="470" t="s">
        <v>724</v>
      </c>
      <c r="E205" s="530">
        <v>2</v>
      </c>
      <c r="F205" s="470">
        <v>2466.2399999999998</v>
      </c>
      <c r="G205" s="470">
        <v>8</v>
      </c>
      <c r="H205" s="531">
        <v>308.27999999999997</v>
      </c>
      <c r="I205" s="530"/>
      <c r="J205" s="470"/>
      <c r="K205" s="470"/>
      <c r="L205" s="531"/>
      <c r="M205" s="530">
        <v>1</v>
      </c>
      <c r="N205" s="470">
        <v>1706.68</v>
      </c>
      <c r="O205" s="470">
        <v>4</v>
      </c>
      <c r="P205" s="531">
        <v>426.67</v>
      </c>
      <c r="Q205" s="530">
        <v>1</v>
      </c>
      <c r="R205" s="470">
        <v>759.56</v>
      </c>
      <c r="S205" s="470">
        <v>4</v>
      </c>
      <c r="T205" s="531">
        <v>189.89</v>
      </c>
      <c r="U205" s="530"/>
      <c r="V205" s="470"/>
      <c r="W205" s="470"/>
      <c r="X205" s="531"/>
    </row>
    <row r="206" spans="2:24" x14ac:dyDescent="0.2">
      <c r="B206" s="470" t="s">
        <v>798</v>
      </c>
      <c r="C206" s="470" t="s">
        <v>799</v>
      </c>
      <c r="D206" s="470" t="s">
        <v>724</v>
      </c>
      <c r="E206" s="530">
        <v>17</v>
      </c>
      <c r="F206" s="470">
        <v>107404.05000000002</v>
      </c>
      <c r="G206" s="470">
        <v>61</v>
      </c>
      <c r="H206" s="531">
        <v>1760.72</v>
      </c>
      <c r="I206" s="530">
        <v>1</v>
      </c>
      <c r="J206" s="470">
        <v>8435</v>
      </c>
      <c r="K206" s="470">
        <v>7</v>
      </c>
      <c r="L206" s="531">
        <v>1205</v>
      </c>
      <c r="M206" s="530">
        <v>4</v>
      </c>
      <c r="N206" s="470">
        <v>23521.300000000003</v>
      </c>
      <c r="O206" s="470">
        <v>16</v>
      </c>
      <c r="P206" s="531">
        <v>1470.08</v>
      </c>
      <c r="Q206" s="530">
        <v>4</v>
      </c>
      <c r="R206" s="470">
        <v>31860.62</v>
      </c>
      <c r="S206" s="470">
        <v>21</v>
      </c>
      <c r="T206" s="531">
        <v>1517.17</v>
      </c>
      <c r="U206" s="530">
        <v>8</v>
      </c>
      <c r="V206" s="470">
        <v>43587.12999999999</v>
      </c>
      <c r="W206" s="470">
        <v>17</v>
      </c>
      <c r="X206" s="531">
        <v>2563.9499999999998</v>
      </c>
    </row>
    <row r="207" spans="2:24" x14ac:dyDescent="0.2">
      <c r="B207" s="470" t="s">
        <v>33</v>
      </c>
      <c r="C207" s="470" t="s">
        <v>32</v>
      </c>
      <c r="D207" s="470" t="s">
        <v>725</v>
      </c>
      <c r="E207" s="530">
        <v>17</v>
      </c>
      <c r="F207" s="470">
        <v>230506.82</v>
      </c>
      <c r="G207" s="470">
        <v>205</v>
      </c>
      <c r="H207" s="531">
        <v>1124.42</v>
      </c>
      <c r="I207" s="530">
        <v>4</v>
      </c>
      <c r="J207" s="470">
        <v>87866.74</v>
      </c>
      <c r="K207" s="470">
        <v>78</v>
      </c>
      <c r="L207" s="531">
        <v>1126.5</v>
      </c>
      <c r="M207" s="530">
        <v>1</v>
      </c>
      <c r="N207" s="470">
        <v>22198</v>
      </c>
      <c r="O207" s="470">
        <v>22</v>
      </c>
      <c r="P207" s="531">
        <v>1009</v>
      </c>
      <c r="Q207" s="530">
        <v>4</v>
      </c>
      <c r="R207" s="470">
        <v>38625.22</v>
      </c>
      <c r="S207" s="470">
        <v>40</v>
      </c>
      <c r="T207" s="531">
        <v>965.63</v>
      </c>
      <c r="U207" s="530">
        <v>5</v>
      </c>
      <c r="V207" s="470">
        <v>54619.01999999999</v>
      </c>
      <c r="W207" s="470">
        <v>47</v>
      </c>
      <c r="X207" s="531">
        <v>1162.1099999999999</v>
      </c>
    </row>
    <row r="208" spans="2:24" x14ac:dyDescent="0.2">
      <c r="B208" s="470" t="s">
        <v>36</v>
      </c>
      <c r="C208" s="470" t="s">
        <v>35</v>
      </c>
      <c r="D208" s="470" t="s">
        <v>658</v>
      </c>
      <c r="E208" s="530">
        <v>19</v>
      </c>
      <c r="F208" s="470">
        <v>66330.62</v>
      </c>
      <c r="G208" s="470">
        <v>283.39999999999998</v>
      </c>
      <c r="H208" s="531">
        <v>234.05</v>
      </c>
      <c r="I208" s="530">
        <v>7</v>
      </c>
      <c r="J208" s="470">
        <v>18485.409999999996</v>
      </c>
      <c r="K208" s="470">
        <v>93.4</v>
      </c>
      <c r="L208" s="531">
        <v>197.92</v>
      </c>
      <c r="M208" s="530">
        <v>4</v>
      </c>
      <c r="N208" s="470">
        <v>2638.41</v>
      </c>
      <c r="O208" s="470">
        <v>11.65</v>
      </c>
      <c r="P208" s="531">
        <v>226.47</v>
      </c>
      <c r="Q208" s="530">
        <v>1</v>
      </c>
      <c r="R208" s="470">
        <v>12169.93</v>
      </c>
      <c r="S208" s="470">
        <v>59</v>
      </c>
      <c r="T208" s="531">
        <v>206.27</v>
      </c>
      <c r="U208" s="530">
        <v>6</v>
      </c>
      <c r="V208" s="470">
        <v>32191.829999999994</v>
      </c>
      <c r="W208" s="470">
        <v>115.35</v>
      </c>
      <c r="X208" s="531">
        <v>279.08</v>
      </c>
    </row>
    <row r="209" spans="2:24" x14ac:dyDescent="0.2">
      <c r="B209" s="470" t="s">
        <v>38</v>
      </c>
      <c r="C209" s="470" t="s">
        <v>37</v>
      </c>
      <c r="D209" s="470" t="s">
        <v>658</v>
      </c>
      <c r="E209" s="530">
        <v>18</v>
      </c>
      <c r="F209" s="470">
        <v>265690.40000000002</v>
      </c>
      <c r="G209" s="470">
        <v>877.77</v>
      </c>
      <c r="H209" s="531">
        <v>302.69</v>
      </c>
      <c r="I209" s="530">
        <v>3</v>
      </c>
      <c r="J209" s="470">
        <v>52108.639999999999</v>
      </c>
      <c r="K209" s="470">
        <v>177.26999999999998</v>
      </c>
      <c r="L209" s="531">
        <v>293.95</v>
      </c>
      <c r="M209" s="530">
        <v>2</v>
      </c>
      <c r="N209" s="470">
        <v>40450.949999999997</v>
      </c>
      <c r="O209" s="470">
        <v>133.35</v>
      </c>
      <c r="P209" s="531">
        <v>303.33999999999997</v>
      </c>
      <c r="Q209" s="530">
        <v>4</v>
      </c>
      <c r="R209" s="470">
        <v>61396.08</v>
      </c>
      <c r="S209" s="470">
        <v>218.06</v>
      </c>
      <c r="T209" s="531">
        <v>281.56</v>
      </c>
      <c r="U209" s="530">
        <v>7</v>
      </c>
      <c r="V209" s="470">
        <v>77744.89</v>
      </c>
      <c r="W209" s="470">
        <v>241.79000000000002</v>
      </c>
      <c r="X209" s="531">
        <v>321.54000000000002</v>
      </c>
    </row>
    <row r="210" spans="2:24" x14ac:dyDescent="0.2">
      <c r="B210" s="470" t="s">
        <v>40</v>
      </c>
      <c r="C210" s="470" t="s">
        <v>39</v>
      </c>
      <c r="D210" s="470" t="s">
        <v>658</v>
      </c>
      <c r="E210" s="530">
        <v>30</v>
      </c>
      <c r="F210" s="470">
        <v>95772.939999999988</v>
      </c>
      <c r="G210" s="470">
        <v>550.04</v>
      </c>
      <c r="H210" s="531">
        <v>174.12</v>
      </c>
      <c r="I210" s="530">
        <v>8</v>
      </c>
      <c r="J210" s="470">
        <v>32674.390000000003</v>
      </c>
      <c r="K210" s="470">
        <v>202.73999999999998</v>
      </c>
      <c r="L210" s="531">
        <v>161.16</v>
      </c>
      <c r="M210" s="530">
        <v>5</v>
      </c>
      <c r="N210" s="470">
        <v>11678.710000000001</v>
      </c>
      <c r="O210" s="470">
        <v>67.819999999999993</v>
      </c>
      <c r="P210" s="531">
        <v>172.2</v>
      </c>
      <c r="Q210" s="530">
        <v>5</v>
      </c>
      <c r="R210" s="470">
        <v>15918.1</v>
      </c>
      <c r="S210" s="470">
        <v>116.44</v>
      </c>
      <c r="T210" s="531">
        <v>136.71</v>
      </c>
      <c r="U210" s="530">
        <v>10</v>
      </c>
      <c r="V210" s="470">
        <v>29903.499999999996</v>
      </c>
      <c r="W210" s="470">
        <v>138.24</v>
      </c>
      <c r="X210" s="531">
        <v>216.32</v>
      </c>
    </row>
    <row r="211" spans="2:24" x14ac:dyDescent="0.2">
      <c r="B211" s="470" t="s">
        <v>41</v>
      </c>
      <c r="C211" s="470" t="s">
        <v>726</v>
      </c>
      <c r="D211" s="470" t="s">
        <v>658</v>
      </c>
      <c r="E211" s="530">
        <v>25</v>
      </c>
      <c r="F211" s="470">
        <v>124166.57999999999</v>
      </c>
      <c r="G211" s="470">
        <v>557.34999999999991</v>
      </c>
      <c r="H211" s="531">
        <v>222.78</v>
      </c>
      <c r="I211" s="530">
        <v>6</v>
      </c>
      <c r="J211" s="470">
        <v>21957.72</v>
      </c>
      <c r="K211" s="470">
        <v>87.37</v>
      </c>
      <c r="L211" s="531">
        <v>251.32</v>
      </c>
      <c r="M211" s="530">
        <v>4</v>
      </c>
      <c r="N211" s="470">
        <v>20342.13</v>
      </c>
      <c r="O211" s="470">
        <v>105.29</v>
      </c>
      <c r="P211" s="531">
        <v>193.2</v>
      </c>
      <c r="Q211" s="530">
        <v>5</v>
      </c>
      <c r="R211" s="470">
        <v>33205.759999999995</v>
      </c>
      <c r="S211" s="470">
        <v>172.20999999999998</v>
      </c>
      <c r="T211" s="531">
        <v>192.82</v>
      </c>
      <c r="U211" s="530">
        <v>10</v>
      </c>
      <c r="V211" s="470">
        <v>48660.97</v>
      </c>
      <c r="W211" s="470">
        <v>192.48</v>
      </c>
      <c r="X211" s="531">
        <v>252.81</v>
      </c>
    </row>
    <row r="212" spans="2:24" x14ac:dyDescent="0.2">
      <c r="B212" s="470" t="s">
        <v>43</v>
      </c>
      <c r="C212" s="470" t="s">
        <v>42</v>
      </c>
      <c r="D212" s="470" t="s">
        <v>724</v>
      </c>
      <c r="E212" s="530">
        <v>30</v>
      </c>
      <c r="F212" s="470">
        <v>147902.08000000002</v>
      </c>
      <c r="G212" s="470">
        <v>1499</v>
      </c>
      <c r="H212" s="531">
        <v>98.67</v>
      </c>
      <c r="I212" s="530">
        <v>7</v>
      </c>
      <c r="J212" s="470">
        <v>36126.92</v>
      </c>
      <c r="K212" s="470">
        <v>423</v>
      </c>
      <c r="L212" s="531">
        <v>85.41</v>
      </c>
      <c r="M212" s="530">
        <v>3</v>
      </c>
      <c r="N212" s="470">
        <v>15659.65</v>
      </c>
      <c r="O212" s="470">
        <v>112</v>
      </c>
      <c r="P212" s="531">
        <v>139.82</v>
      </c>
      <c r="Q212" s="530">
        <v>5</v>
      </c>
      <c r="R212" s="470">
        <v>37448.78</v>
      </c>
      <c r="S212" s="470">
        <v>392</v>
      </c>
      <c r="T212" s="531">
        <v>95.53</v>
      </c>
      <c r="U212" s="530">
        <v>13</v>
      </c>
      <c r="V212" s="470">
        <v>53148.33</v>
      </c>
      <c r="W212" s="470">
        <v>544</v>
      </c>
      <c r="X212" s="531">
        <v>97.7</v>
      </c>
    </row>
    <row r="213" spans="2:24" x14ac:dyDescent="0.2">
      <c r="B213" s="470" t="s">
        <v>45</v>
      </c>
      <c r="C213" s="470" t="s">
        <v>44</v>
      </c>
      <c r="D213" s="470" t="s">
        <v>724</v>
      </c>
      <c r="E213" s="530">
        <v>22</v>
      </c>
      <c r="F213" s="470">
        <v>46842.179999999993</v>
      </c>
      <c r="G213" s="470">
        <v>213</v>
      </c>
      <c r="H213" s="531">
        <v>219.92</v>
      </c>
      <c r="I213" s="530">
        <v>6</v>
      </c>
      <c r="J213" s="470">
        <v>9710.77</v>
      </c>
      <c r="K213" s="470">
        <v>64</v>
      </c>
      <c r="L213" s="531">
        <v>151.72999999999999</v>
      </c>
      <c r="M213" s="530">
        <v>3</v>
      </c>
      <c r="N213" s="470">
        <v>9844.0400000000009</v>
      </c>
      <c r="O213" s="470">
        <v>28</v>
      </c>
      <c r="P213" s="531">
        <v>351.57</v>
      </c>
      <c r="Q213" s="530">
        <v>5</v>
      </c>
      <c r="R213" s="470">
        <v>17738.600000000002</v>
      </c>
      <c r="S213" s="470">
        <v>73</v>
      </c>
      <c r="T213" s="531">
        <v>242.99</v>
      </c>
      <c r="U213" s="530">
        <v>8</v>
      </c>
      <c r="V213" s="470">
        <v>9548.77</v>
      </c>
      <c r="W213" s="470">
        <v>48</v>
      </c>
      <c r="X213" s="531">
        <v>198.93</v>
      </c>
    </row>
    <row r="214" spans="2:24" x14ac:dyDescent="0.2">
      <c r="B214" s="470" t="s">
        <v>338</v>
      </c>
      <c r="C214" s="470" t="s">
        <v>339</v>
      </c>
      <c r="D214" s="470" t="s">
        <v>725</v>
      </c>
      <c r="E214" s="530">
        <v>4</v>
      </c>
      <c r="F214" s="470">
        <v>21160.66</v>
      </c>
      <c r="G214" s="470">
        <v>40</v>
      </c>
      <c r="H214" s="531">
        <v>529.02</v>
      </c>
      <c r="I214" s="530">
        <v>2</v>
      </c>
      <c r="J214" s="470">
        <v>10880</v>
      </c>
      <c r="K214" s="470">
        <v>26</v>
      </c>
      <c r="L214" s="531">
        <v>418.46</v>
      </c>
      <c r="M214" s="530"/>
      <c r="N214" s="470"/>
      <c r="O214" s="470"/>
      <c r="P214" s="531"/>
      <c r="Q214" s="530">
        <v>2</v>
      </c>
      <c r="R214" s="470">
        <v>10280.66</v>
      </c>
      <c r="S214" s="470">
        <v>14</v>
      </c>
      <c r="T214" s="531">
        <v>734.33</v>
      </c>
      <c r="U214" s="530"/>
      <c r="V214" s="470"/>
      <c r="W214" s="470"/>
      <c r="X214" s="531"/>
    </row>
    <row r="215" spans="2:24" x14ac:dyDescent="0.2">
      <c r="B215" s="470" t="s">
        <v>729</v>
      </c>
      <c r="C215" s="470" t="s">
        <v>730</v>
      </c>
      <c r="D215" s="470" t="s">
        <v>725</v>
      </c>
      <c r="E215" s="530">
        <v>11</v>
      </c>
      <c r="F215" s="470">
        <v>30134.100000000002</v>
      </c>
      <c r="G215" s="470">
        <v>78</v>
      </c>
      <c r="H215" s="531">
        <v>386.33</v>
      </c>
      <c r="I215" s="530">
        <v>1</v>
      </c>
      <c r="J215" s="470">
        <v>4528</v>
      </c>
      <c r="K215" s="470">
        <v>16</v>
      </c>
      <c r="L215" s="531">
        <v>283</v>
      </c>
      <c r="M215" s="530">
        <v>1</v>
      </c>
      <c r="N215" s="470">
        <v>1985.32</v>
      </c>
      <c r="O215" s="470">
        <v>4</v>
      </c>
      <c r="P215" s="531">
        <v>496.33</v>
      </c>
      <c r="Q215" s="530">
        <v>3</v>
      </c>
      <c r="R215" s="470">
        <v>10391.42</v>
      </c>
      <c r="S215" s="470">
        <v>36</v>
      </c>
      <c r="T215" s="531">
        <v>288.64999999999998</v>
      </c>
      <c r="U215" s="530">
        <v>4</v>
      </c>
      <c r="V215" s="470">
        <v>3573.34</v>
      </c>
      <c r="W215" s="470">
        <v>14</v>
      </c>
      <c r="X215" s="531">
        <v>255.24</v>
      </c>
    </row>
    <row r="216" spans="2:24" x14ac:dyDescent="0.2">
      <c r="B216" s="470" t="s">
        <v>47</v>
      </c>
      <c r="C216" s="470" t="s">
        <v>46</v>
      </c>
      <c r="D216" s="470" t="s">
        <v>724</v>
      </c>
      <c r="E216" s="530">
        <v>34</v>
      </c>
      <c r="F216" s="470">
        <v>122594.73000000003</v>
      </c>
      <c r="G216" s="470">
        <v>2539</v>
      </c>
      <c r="H216" s="531">
        <v>48.28</v>
      </c>
      <c r="I216" s="530">
        <v>9</v>
      </c>
      <c r="J216" s="470">
        <v>32750.06</v>
      </c>
      <c r="K216" s="470">
        <v>704</v>
      </c>
      <c r="L216" s="531">
        <v>46.52</v>
      </c>
      <c r="M216" s="530">
        <v>6</v>
      </c>
      <c r="N216" s="470">
        <v>18563.87</v>
      </c>
      <c r="O216" s="470">
        <v>349</v>
      </c>
      <c r="P216" s="531">
        <v>53.19</v>
      </c>
      <c r="Q216" s="530">
        <v>5</v>
      </c>
      <c r="R216" s="470">
        <v>23129.68</v>
      </c>
      <c r="S216" s="470">
        <v>638</v>
      </c>
      <c r="T216" s="531">
        <v>36.25</v>
      </c>
      <c r="U216" s="530">
        <v>12</v>
      </c>
      <c r="V216" s="470">
        <v>44961.74</v>
      </c>
      <c r="W216" s="470">
        <v>804</v>
      </c>
      <c r="X216" s="531">
        <v>55.92</v>
      </c>
    </row>
    <row r="217" spans="2:24" x14ac:dyDescent="0.2">
      <c r="B217" s="470" t="s">
        <v>49</v>
      </c>
      <c r="C217" s="470" t="s">
        <v>48</v>
      </c>
      <c r="D217" s="470" t="s">
        <v>724</v>
      </c>
      <c r="E217" s="530">
        <v>25</v>
      </c>
      <c r="F217" s="470">
        <v>38751.620000000003</v>
      </c>
      <c r="G217" s="470">
        <v>245</v>
      </c>
      <c r="H217" s="531">
        <v>158.16999999999999</v>
      </c>
      <c r="I217" s="530">
        <v>7</v>
      </c>
      <c r="J217" s="470">
        <v>9217.7000000000007</v>
      </c>
      <c r="K217" s="470">
        <v>55</v>
      </c>
      <c r="L217" s="531">
        <v>167.59</v>
      </c>
      <c r="M217" s="530">
        <v>4</v>
      </c>
      <c r="N217" s="470">
        <v>9336.58</v>
      </c>
      <c r="O217" s="470">
        <v>36</v>
      </c>
      <c r="P217" s="531">
        <v>259.35000000000002</v>
      </c>
      <c r="Q217" s="530">
        <v>5</v>
      </c>
      <c r="R217" s="470">
        <v>8095.93</v>
      </c>
      <c r="S217" s="470">
        <v>70</v>
      </c>
      <c r="T217" s="531">
        <v>115.66</v>
      </c>
      <c r="U217" s="530">
        <v>8</v>
      </c>
      <c r="V217" s="470">
        <v>11822.05</v>
      </c>
      <c r="W217" s="470">
        <v>81</v>
      </c>
      <c r="X217" s="531">
        <v>145.94999999999999</v>
      </c>
    </row>
    <row r="218" spans="2:24" x14ac:dyDescent="0.2">
      <c r="B218" s="470" t="s">
        <v>51</v>
      </c>
      <c r="C218" s="470" t="s">
        <v>50</v>
      </c>
      <c r="D218" s="470" t="s">
        <v>724</v>
      </c>
      <c r="E218" s="530">
        <v>20</v>
      </c>
      <c r="F218" s="470">
        <v>54006.039999999994</v>
      </c>
      <c r="G218" s="470">
        <v>116</v>
      </c>
      <c r="H218" s="531">
        <v>465.57</v>
      </c>
      <c r="I218" s="530">
        <v>5</v>
      </c>
      <c r="J218" s="470">
        <v>14477.95</v>
      </c>
      <c r="K218" s="470">
        <v>35</v>
      </c>
      <c r="L218" s="531">
        <v>413.66</v>
      </c>
      <c r="M218" s="530">
        <v>2</v>
      </c>
      <c r="N218" s="470">
        <v>8082</v>
      </c>
      <c r="O218" s="470">
        <v>14</v>
      </c>
      <c r="P218" s="531">
        <v>577.29</v>
      </c>
      <c r="Q218" s="530">
        <v>3</v>
      </c>
      <c r="R218" s="470">
        <v>12335.26</v>
      </c>
      <c r="S218" s="470">
        <v>25</v>
      </c>
      <c r="T218" s="531">
        <v>493.41</v>
      </c>
      <c r="U218" s="530">
        <v>7</v>
      </c>
      <c r="V218" s="470">
        <v>9962.2900000000009</v>
      </c>
      <c r="W218" s="470">
        <v>31</v>
      </c>
      <c r="X218" s="531">
        <v>321.36</v>
      </c>
    </row>
    <row r="219" spans="2:24" x14ac:dyDescent="0.2">
      <c r="B219" s="470" t="s">
        <v>340</v>
      </c>
      <c r="C219" s="470" t="s">
        <v>341</v>
      </c>
      <c r="D219" s="470" t="s">
        <v>731</v>
      </c>
      <c r="E219" s="530">
        <v>5</v>
      </c>
      <c r="F219" s="470">
        <v>20201.22</v>
      </c>
      <c r="G219" s="470">
        <v>46</v>
      </c>
      <c r="H219" s="531">
        <v>439.16</v>
      </c>
      <c r="I219" s="530">
        <v>2</v>
      </c>
      <c r="J219" s="470">
        <v>2346.58</v>
      </c>
      <c r="K219" s="470">
        <v>26</v>
      </c>
      <c r="L219" s="531">
        <v>90.25</v>
      </c>
      <c r="M219" s="530"/>
      <c r="N219" s="470"/>
      <c r="O219" s="470"/>
      <c r="P219" s="531"/>
      <c r="Q219" s="530">
        <v>2</v>
      </c>
      <c r="R219" s="470">
        <v>3849.98</v>
      </c>
      <c r="S219" s="470">
        <v>14</v>
      </c>
      <c r="T219" s="531">
        <v>275</v>
      </c>
      <c r="U219" s="530"/>
      <c r="V219" s="470"/>
      <c r="W219" s="470"/>
      <c r="X219" s="531"/>
    </row>
    <row r="220" spans="2:24" x14ac:dyDescent="0.2">
      <c r="B220" s="470" t="s">
        <v>342</v>
      </c>
      <c r="C220" s="470" t="s">
        <v>343</v>
      </c>
      <c r="D220" s="470" t="s">
        <v>731</v>
      </c>
      <c r="E220" s="530">
        <v>11</v>
      </c>
      <c r="F220" s="470">
        <v>8202.1400000000012</v>
      </c>
      <c r="G220" s="470">
        <v>78</v>
      </c>
      <c r="H220" s="531">
        <v>105.16</v>
      </c>
      <c r="I220" s="530">
        <v>1</v>
      </c>
      <c r="J220" s="470">
        <v>1322.72</v>
      </c>
      <c r="K220" s="470">
        <v>16</v>
      </c>
      <c r="L220" s="531">
        <v>82.67</v>
      </c>
      <c r="M220" s="530">
        <v>2</v>
      </c>
      <c r="N220" s="470">
        <v>1406.7</v>
      </c>
      <c r="O220" s="470">
        <v>10</v>
      </c>
      <c r="P220" s="531">
        <v>140.66999999999999</v>
      </c>
      <c r="Q220" s="530">
        <v>3</v>
      </c>
      <c r="R220" s="470">
        <v>3719.2000000000003</v>
      </c>
      <c r="S220" s="470">
        <v>36</v>
      </c>
      <c r="T220" s="531">
        <v>103.31</v>
      </c>
      <c r="U220" s="530">
        <v>4</v>
      </c>
      <c r="V220" s="470">
        <v>1544.6799999999998</v>
      </c>
      <c r="W220" s="470">
        <v>14</v>
      </c>
      <c r="X220" s="531">
        <v>110.33</v>
      </c>
    </row>
    <row r="221" spans="2:24" x14ac:dyDescent="0.2">
      <c r="B221" s="470" t="s">
        <v>344</v>
      </c>
      <c r="C221" s="470" t="s">
        <v>800</v>
      </c>
      <c r="D221" s="470" t="s">
        <v>733</v>
      </c>
      <c r="E221" s="530">
        <v>11</v>
      </c>
      <c r="F221" s="470">
        <v>59733.409999999989</v>
      </c>
      <c r="G221" s="470">
        <v>44</v>
      </c>
      <c r="H221" s="531">
        <v>1357.58</v>
      </c>
      <c r="I221" s="530">
        <v>3</v>
      </c>
      <c r="J221" s="470">
        <v>8383.34</v>
      </c>
      <c r="K221" s="470">
        <v>9</v>
      </c>
      <c r="L221" s="531">
        <v>931.48</v>
      </c>
      <c r="M221" s="530">
        <v>2</v>
      </c>
      <c r="N221" s="470">
        <v>2476.67</v>
      </c>
      <c r="O221" s="470">
        <v>3</v>
      </c>
      <c r="P221" s="531">
        <v>825.56</v>
      </c>
      <c r="Q221" s="530">
        <v>2</v>
      </c>
      <c r="R221" s="470">
        <v>28825</v>
      </c>
      <c r="S221" s="470">
        <v>20</v>
      </c>
      <c r="T221" s="531">
        <v>1441.25</v>
      </c>
      <c r="U221" s="530">
        <v>2</v>
      </c>
      <c r="V221" s="470">
        <v>12521.03</v>
      </c>
      <c r="W221" s="470">
        <v>9</v>
      </c>
      <c r="X221" s="531">
        <v>1391.23</v>
      </c>
    </row>
    <row r="222" spans="2:24" x14ac:dyDescent="0.2">
      <c r="B222" s="470" t="s">
        <v>345</v>
      </c>
      <c r="C222" s="470" t="s">
        <v>801</v>
      </c>
      <c r="D222" s="470" t="s">
        <v>733</v>
      </c>
      <c r="E222" s="530">
        <v>2</v>
      </c>
      <c r="F222" s="470">
        <v>2282.6400000000003</v>
      </c>
      <c r="G222" s="470">
        <v>10</v>
      </c>
      <c r="H222" s="531">
        <v>228.26</v>
      </c>
      <c r="I222" s="530">
        <v>1</v>
      </c>
      <c r="J222" s="470">
        <v>1082.6400000000001</v>
      </c>
      <c r="K222" s="470">
        <v>6</v>
      </c>
      <c r="L222" s="531">
        <v>180.44</v>
      </c>
      <c r="M222" s="530"/>
      <c r="N222" s="470"/>
      <c r="O222" s="470"/>
      <c r="P222" s="531"/>
      <c r="Q222" s="530"/>
      <c r="R222" s="470"/>
      <c r="S222" s="470"/>
      <c r="T222" s="531"/>
      <c r="U222" s="530"/>
      <c r="V222" s="470"/>
      <c r="W222" s="470"/>
      <c r="X222" s="531"/>
    </row>
    <row r="223" spans="2:24" x14ac:dyDescent="0.2">
      <c r="B223" s="470" t="s">
        <v>350</v>
      </c>
      <c r="C223" s="470" t="s">
        <v>807</v>
      </c>
      <c r="D223" s="470" t="s">
        <v>733</v>
      </c>
      <c r="E223" s="530">
        <v>1</v>
      </c>
      <c r="F223" s="470">
        <v>1927.34</v>
      </c>
      <c r="G223" s="470">
        <v>2</v>
      </c>
      <c r="H223" s="531">
        <v>963.67</v>
      </c>
      <c r="I223" s="530"/>
      <c r="J223" s="470"/>
      <c r="K223" s="470"/>
      <c r="L223" s="531"/>
      <c r="M223" s="530"/>
      <c r="N223" s="470"/>
      <c r="O223" s="470"/>
      <c r="P223" s="531"/>
      <c r="Q223" s="530"/>
      <c r="R223" s="470"/>
      <c r="S223" s="470"/>
      <c r="T223" s="531"/>
      <c r="U223" s="530"/>
      <c r="V223" s="470"/>
      <c r="W223" s="470"/>
      <c r="X223" s="531"/>
    </row>
    <row r="224" spans="2:24" x14ac:dyDescent="0.2">
      <c r="B224" s="470" t="s">
        <v>930</v>
      </c>
      <c r="C224" s="470" t="s">
        <v>931</v>
      </c>
      <c r="D224" s="470" t="s">
        <v>733</v>
      </c>
      <c r="E224" s="530">
        <v>1</v>
      </c>
      <c r="F224" s="470">
        <v>30</v>
      </c>
      <c r="G224" s="470">
        <v>1</v>
      </c>
      <c r="H224" s="531">
        <v>30</v>
      </c>
      <c r="I224" s="530"/>
      <c r="J224" s="470"/>
      <c r="K224" s="470"/>
      <c r="L224" s="531"/>
      <c r="M224" s="530"/>
      <c r="N224" s="470"/>
      <c r="O224" s="470"/>
      <c r="P224" s="531"/>
      <c r="Q224" s="530">
        <v>1</v>
      </c>
      <c r="R224" s="470">
        <v>30</v>
      </c>
      <c r="S224" s="470">
        <v>1</v>
      </c>
      <c r="T224" s="531">
        <v>30</v>
      </c>
      <c r="U224" s="530"/>
      <c r="V224" s="470"/>
      <c r="W224" s="470"/>
      <c r="X224" s="531"/>
    </row>
    <row r="225" spans="2:24" x14ac:dyDescent="0.2">
      <c r="B225" s="470" t="s">
        <v>53</v>
      </c>
      <c r="C225" s="470" t="s">
        <v>809</v>
      </c>
      <c r="D225" s="470" t="s">
        <v>733</v>
      </c>
      <c r="E225" s="530">
        <v>29</v>
      </c>
      <c r="F225" s="470">
        <v>267282.64999999997</v>
      </c>
      <c r="G225" s="470">
        <v>981</v>
      </c>
      <c r="H225" s="531">
        <v>272.45999999999998</v>
      </c>
      <c r="I225" s="530">
        <v>8</v>
      </c>
      <c r="J225" s="470">
        <v>100205.06</v>
      </c>
      <c r="K225" s="470">
        <v>386</v>
      </c>
      <c r="L225" s="531">
        <v>259.60000000000002</v>
      </c>
      <c r="M225" s="530">
        <v>6</v>
      </c>
      <c r="N225" s="470">
        <v>47216.639999999999</v>
      </c>
      <c r="O225" s="470">
        <v>173</v>
      </c>
      <c r="P225" s="531">
        <v>272.93</v>
      </c>
      <c r="Q225" s="530">
        <v>7</v>
      </c>
      <c r="R225" s="470">
        <v>62127.76</v>
      </c>
      <c r="S225" s="470">
        <v>218</v>
      </c>
      <c r="T225" s="531">
        <v>284.99</v>
      </c>
      <c r="U225" s="530">
        <v>7</v>
      </c>
      <c r="V225" s="470">
        <v>56666.75</v>
      </c>
      <c r="W225" s="470">
        <v>200</v>
      </c>
      <c r="X225" s="531">
        <v>283.33</v>
      </c>
    </row>
    <row r="226" spans="2:24" x14ac:dyDescent="0.2">
      <c r="B226" s="470" t="s">
        <v>54</v>
      </c>
      <c r="C226" s="470" t="s">
        <v>732</v>
      </c>
      <c r="D226" s="470" t="s">
        <v>733</v>
      </c>
      <c r="E226" s="530">
        <v>34</v>
      </c>
      <c r="F226" s="470">
        <v>234953.27</v>
      </c>
      <c r="G226" s="470">
        <v>444</v>
      </c>
      <c r="H226" s="531">
        <v>529.16999999999996</v>
      </c>
      <c r="I226" s="530">
        <v>11</v>
      </c>
      <c r="J226" s="470">
        <v>90476.04</v>
      </c>
      <c r="K226" s="470">
        <v>189</v>
      </c>
      <c r="L226" s="531">
        <v>478.71</v>
      </c>
      <c r="M226" s="530">
        <v>7</v>
      </c>
      <c r="N226" s="470">
        <v>38212.29</v>
      </c>
      <c r="O226" s="470">
        <v>75</v>
      </c>
      <c r="P226" s="531">
        <v>509.5</v>
      </c>
      <c r="Q226" s="530">
        <v>6</v>
      </c>
      <c r="R226" s="470">
        <v>47240.23</v>
      </c>
      <c r="S226" s="470">
        <v>79</v>
      </c>
      <c r="T226" s="531">
        <v>597.98</v>
      </c>
      <c r="U226" s="530">
        <v>10</v>
      </c>
      <c r="V226" s="470">
        <v>59024.71</v>
      </c>
      <c r="W226" s="470">
        <v>101</v>
      </c>
      <c r="X226" s="531">
        <v>584.4</v>
      </c>
    </row>
    <row r="227" spans="2:24" x14ac:dyDescent="0.2">
      <c r="B227" s="470" t="s">
        <v>352</v>
      </c>
      <c r="C227" s="470" t="s">
        <v>734</v>
      </c>
      <c r="D227" s="470" t="s">
        <v>733</v>
      </c>
      <c r="E227" s="530">
        <v>11</v>
      </c>
      <c r="F227" s="470">
        <v>22454.65</v>
      </c>
      <c r="G227" s="470">
        <v>26</v>
      </c>
      <c r="H227" s="531">
        <v>863.64</v>
      </c>
      <c r="I227" s="530">
        <v>6</v>
      </c>
      <c r="J227" s="470">
        <v>15580.98</v>
      </c>
      <c r="K227" s="470">
        <v>17</v>
      </c>
      <c r="L227" s="531">
        <v>916.53</v>
      </c>
      <c r="M227" s="530">
        <v>2</v>
      </c>
      <c r="N227" s="470">
        <v>2553.34</v>
      </c>
      <c r="O227" s="470">
        <v>4</v>
      </c>
      <c r="P227" s="531">
        <v>638.34</v>
      </c>
      <c r="Q227" s="530"/>
      <c r="R227" s="470"/>
      <c r="S227" s="470"/>
      <c r="T227" s="531"/>
      <c r="U227" s="530">
        <v>3</v>
      </c>
      <c r="V227" s="470">
        <v>4320.33</v>
      </c>
      <c r="W227" s="470">
        <v>5</v>
      </c>
      <c r="X227" s="531">
        <v>864.07</v>
      </c>
    </row>
    <row r="228" spans="2:24" x14ac:dyDescent="0.2">
      <c r="B228" s="470" t="s">
        <v>55</v>
      </c>
      <c r="C228" s="470" t="s">
        <v>735</v>
      </c>
      <c r="D228" s="470" t="s">
        <v>733</v>
      </c>
      <c r="E228" s="530">
        <v>17</v>
      </c>
      <c r="F228" s="470">
        <v>31204.600000000002</v>
      </c>
      <c r="G228" s="470">
        <v>36</v>
      </c>
      <c r="H228" s="531">
        <v>866.79</v>
      </c>
      <c r="I228" s="530">
        <v>5</v>
      </c>
      <c r="J228" s="470">
        <v>9269</v>
      </c>
      <c r="K228" s="470">
        <v>12</v>
      </c>
      <c r="L228" s="531">
        <v>772.42</v>
      </c>
      <c r="M228" s="530">
        <v>4</v>
      </c>
      <c r="N228" s="470">
        <v>7955.6900000000005</v>
      </c>
      <c r="O228" s="470">
        <v>9</v>
      </c>
      <c r="P228" s="531">
        <v>883.97</v>
      </c>
      <c r="Q228" s="530">
        <v>3</v>
      </c>
      <c r="R228" s="470">
        <v>8141.57</v>
      </c>
      <c r="S228" s="470">
        <v>8</v>
      </c>
      <c r="T228" s="531">
        <v>1017.7</v>
      </c>
      <c r="U228" s="530">
        <v>5</v>
      </c>
      <c r="V228" s="470">
        <v>5838.34</v>
      </c>
      <c r="W228" s="470">
        <v>7</v>
      </c>
      <c r="X228" s="531">
        <v>834.05</v>
      </c>
    </row>
    <row r="229" spans="2:24" x14ac:dyDescent="0.2">
      <c r="B229" s="470" t="s">
        <v>353</v>
      </c>
      <c r="C229" s="470" t="s">
        <v>736</v>
      </c>
      <c r="D229" s="470" t="s">
        <v>733</v>
      </c>
      <c r="E229" s="530">
        <v>1</v>
      </c>
      <c r="F229" s="470">
        <v>4426.67</v>
      </c>
      <c r="G229" s="470">
        <v>1</v>
      </c>
      <c r="H229" s="531">
        <v>4426.67</v>
      </c>
      <c r="I229" s="530"/>
      <c r="J229" s="470"/>
      <c r="K229" s="470"/>
      <c r="L229" s="531"/>
      <c r="M229" s="530">
        <v>1</v>
      </c>
      <c r="N229" s="470">
        <v>4426.67</v>
      </c>
      <c r="O229" s="470">
        <v>1</v>
      </c>
      <c r="P229" s="531">
        <v>4426.67</v>
      </c>
      <c r="Q229" s="530"/>
      <c r="R229" s="470"/>
      <c r="S229" s="470"/>
      <c r="T229" s="531"/>
      <c r="U229" s="530"/>
      <c r="V229" s="470"/>
      <c r="W229" s="470"/>
      <c r="X229" s="531"/>
    </row>
    <row r="230" spans="2:24" x14ac:dyDescent="0.2">
      <c r="B230" s="470" t="s">
        <v>354</v>
      </c>
      <c r="C230" s="470" t="s">
        <v>737</v>
      </c>
      <c r="D230" s="470" t="s">
        <v>733</v>
      </c>
      <c r="E230" s="530">
        <v>7</v>
      </c>
      <c r="F230" s="470">
        <v>26137.739999999998</v>
      </c>
      <c r="G230" s="470">
        <v>31</v>
      </c>
      <c r="H230" s="531">
        <v>843.15</v>
      </c>
      <c r="I230" s="530">
        <v>3</v>
      </c>
      <c r="J230" s="470">
        <v>20977.059999999998</v>
      </c>
      <c r="K230" s="470">
        <v>25</v>
      </c>
      <c r="L230" s="531">
        <v>839.08</v>
      </c>
      <c r="M230" s="530">
        <v>2</v>
      </c>
      <c r="N230" s="470">
        <v>3136.6800000000003</v>
      </c>
      <c r="O230" s="470">
        <v>4</v>
      </c>
      <c r="P230" s="531">
        <v>784.17</v>
      </c>
      <c r="Q230" s="530">
        <v>1</v>
      </c>
      <c r="R230" s="470">
        <v>786.67</v>
      </c>
      <c r="S230" s="470">
        <v>1</v>
      </c>
      <c r="T230" s="531">
        <v>786.67</v>
      </c>
      <c r="U230" s="530">
        <v>1</v>
      </c>
      <c r="V230" s="470">
        <v>1237.33</v>
      </c>
      <c r="W230" s="470">
        <v>1</v>
      </c>
      <c r="X230" s="531">
        <v>1237.33</v>
      </c>
    </row>
    <row r="231" spans="2:24" x14ac:dyDescent="0.2">
      <c r="B231" s="470" t="s">
        <v>56</v>
      </c>
      <c r="C231" s="470" t="s">
        <v>738</v>
      </c>
      <c r="D231" s="470" t="s">
        <v>733</v>
      </c>
      <c r="E231" s="530">
        <v>17</v>
      </c>
      <c r="F231" s="470">
        <v>39984.899999999994</v>
      </c>
      <c r="G231" s="470">
        <v>98</v>
      </c>
      <c r="H231" s="531">
        <v>408.01</v>
      </c>
      <c r="I231" s="530">
        <v>7</v>
      </c>
      <c r="J231" s="470">
        <v>19231.64</v>
      </c>
      <c r="K231" s="470">
        <v>48</v>
      </c>
      <c r="L231" s="531">
        <v>400.66</v>
      </c>
      <c r="M231" s="530">
        <v>4</v>
      </c>
      <c r="N231" s="470">
        <v>9597.59</v>
      </c>
      <c r="O231" s="470">
        <v>27</v>
      </c>
      <c r="P231" s="531">
        <v>355.47</v>
      </c>
      <c r="Q231" s="530">
        <v>1</v>
      </c>
      <c r="R231" s="470">
        <v>1839.99</v>
      </c>
      <c r="S231" s="470">
        <v>3</v>
      </c>
      <c r="T231" s="531">
        <v>613.33000000000004</v>
      </c>
      <c r="U231" s="530">
        <v>5</v>
      </c>
      <c r="V231" s="470">
        <v>9315.68</v>
      </c>
      <c r="W231" s="470">
        <v>20</v>
      </c>
      <c r="X231" s="531">
        <v>465.78</v>
      </c>
    </row>
    <row r="232" spans="2:24" x14ac:dyDescent="0.2">
      <c r="B232" s="470" t="s">
        <v>355</v>
      </c>
      <c r="C232" s="470" t="s">
        <v>739</v>
      </c>
      <c r="D232" s="470" t="s">
        <v>733</v>
      </c>
      <c r="E232" s="530">
        <v>1</v>
      </c>
      <c r="F232" s="470">
        <v>2049.66</v>
      </c>
      <c r="G232" s="470">
        <v>2</v>
      </c>
      <c r="H232" s="531">
        <v>1024.83</v>
      </c>
      <c r="I232" s="530">
        <v>1</v>
      </c>
      <c r="J232" s="470">
        <v>2049.66</v>
      </c>
      <c r="K232" s="470">
        <v>2</v>
      </c>
      <c r="L232" s="531">
        <v>1024.83</v>
      </c>
      <c r="M232" s="530"/>
      <c r="N232" s="470"/>
      <c r="O232" s="470"/>
      <c r="P232" s="531"/>
      <c r="Q232" s="530"/>
      <c r="R232" s="470"/>
      <c r="S232" s="470"/>
      <c r="T232" s="531"/>
      <c r="U232" s="530"/>
      <c r="V232" s="470"/>
      <c r="W232" s="470"/>
      <c r="X232" s="531"/>
    </row>
    <row r="233" spans="2:24" x14ac:dyDescent="0.2">
      <c r="B233" s="470" t="s">
        <v>356</v>
      </c>
      <c r="C233" s="470" t="s">
        <v>740</v>
      </c>
      <c r="D233" s="470" t="s">
        <v>733</v>
      </c>
      <c r="E233" s="530">
        <v>4</v>
      </c>
      <c r="F233" s="470">
        <v>45894.12</v>
      </c>
      <c r="G233" s="470">
        <v>194</v>
      </c>
      <c r="H233" s="531">
        <v>236.57</v>
      </c>
      <c r="I233" s="530">
        <v>1</v>
      </c>
      <c r="J233" s="470">
        <v>33538.410000000003</v>
      </c>
      <c r="K233" s="470">
        <v>149</v>
      </c>
      <c r="L233" s="531">
        <v>225.09</v>
      </c>
      <c r="M233" s="530">
        <v>3</v>
      </c>
      <c r="N233" s="470">
        <v>12355.71</v>
      </c>
      <c r="O233" s="470">
        <v>45</v>
      </c>
      <c r="P233" s="531">
        <v>274.57</v>
      </c>
      <c r="Q233" s="530"/>
      <c r="R233" s="470"/>
      <c r="S233" s="470"/>
      <c r="T233" s="531"/>
      <c r="U233" s="530"/>
      <c r="V233" s="470"/>
      <c r="W233" s="470"/>
      <c r="X233" s="531"/>
    </row>
    <row r="234" spans="2:24" x14ac:dyDescent="0.2">
      <c r="B234" s="470" t="s">
        <v>60</v>
      </c>
      <c r="C234" s="470" t="s">
        <v>59</v>
      </c>
      <c r="D234" s="470" t="s">
        <v>711</v>
      </c>
      <c r="E234" s="530">
        <v>30</v>
      </c>
      <c r="F234" s="470">
        <v>1234978.4000000001</v>
      </c>
      <c r="G234" s="470">
        <v>1146.82</v>
      </c>
      <c r="H234" s="531">
        <v>1076.8699999999999</v>
      </c>
      <c r="I234" s="530">
        <v>8</v>
      </c>
      <c r="J234" s="470">
        <v>272499.91000000003</v>
      </c>
      <c r="K234" s="470">
        <v>301.43000000000006</v>
      </c>
      <c r="L234" s="531">
        <v>904.02</v>
      </c>
      <c r="M234" s="530">
        <v>6</v>
      </c>
      <c r="N234" s="470">
        <v>198851.06000000003</v>
      </c>
      <c r="O234" s="470">
        <v>206.04000000000002</v>
      </c>
      <c r="P234" s="531">
        <v>965.11</v>
      </c>
      <c r="Q234" s="530">
        <v>6</v>
      </c>
      <c r="R234" s="470">
        <v>229622.9</v>
      </c>
      <c r="S234" s="470">
        <v>200.04000000000002</v>
      </c>
      <c r="T234" s="531">
        <v>1147.8800000000001</v>
      </c>
      <c r="U234" s="530">
        <v>10</v>
      </c>
      <c r="V234" s="470">
        <v>534004.53</v>
      </c>
      <c r="W234" s="470">
        <v>439.31</v>
      </c>
      <c r="X234" s="531">
        <v>1215.55</v>
      </c>
    </row>
    <row r="235" spans="2:24" x14ac:dyDescent="0.2">
      <c r="B235" s="470" t="s">
        <v>357</v>
      </c>
      <c r="C235" s="470" t="s">
        <v>358</v>
      </c>
      <c r="D235" s="470" t="s">
        <v>711</v>
      </c>
      <c r="E235" s="530">
        <v>15</v>
      </c>
      <c r="F235" s="470">
        <v>287958.95</v>
      </c>
      <c r="G235" s="470">
        <v>295.27999999999997</v>
      </c>
      <c r="H235" s="531">
        <v>975.21</v>
      </c>
      <c r="I235" s="530">
        <v>5</v>
      </c>
      <c r="J235" s="470">
        <v>74702.740000000005</v>
      </c>
      <c r="K235" s="470">
        <v>88.799999999999983</v>
      </c>
      <c r="L235" s="531">
        <v>841.25</v>
      </c>
      <c r="M235" s="530">
        <v>4</v>
      </c>
      <c r="N235" s="470">
        <v>38320.480000000003</v>
      </c>
      <c r="O235" s="470">
        <v>42.64</v>
      </c>
      <c r="P235" s="531">
        <v>898.7</v>
      </c>
      <c r="Q235" s="530">
        <v>3</v>
      </c>
      <c r="R235" s="470">
        <v>95482.7</v>
      </c>
      <c r="S235" s="470">
        <v>92.69</v>
      </c>
      <c r="T235" s="531">
        <v>1030.1300000000001</v>
      </c>
      <c r="U235" s="530">
        <v>3</v>
      </c>
      <c r="V235" s="470">
        <v>79453.03</v>
      </c>
      <c r="W235" s="470">
        <v>71.150000000000006</v>
      </c>
      <c r="X235" s="531">
        <v>1116.7</v>
      </c>
    </row>
    <row r="236" spans="2:24" x14ac:dyDescent="0.2">
      <c r="B236" s="470" t="s">
        <v>62</v>
      </c>
      <c r="C236" s="470" t="s">
        <v>61</v>
      </c>
      <c r="D236" s="470" t="s">
        <v>711</v>
      </c>
      <c r="E236" s="530">
        <v>16</v>
      </c>
      <c r="F236" s="470">
        <v>57039.45</v>
      </c>
      <c r="G236" s="470">
        <v>172.52</v>
      </c>
      <c r="H236" s="531">
        <v>330.63</v>
      </c>
      <c r="I236" s="530">
        <v>6</v>
      </c>
      <c r="J236" s="470">
        <v>18783.150000000001</v>
      </c>
      <c r="K236" s="470">
        <v>45.410000000000004</v>
      </c>
      <c r="L236" s="531">
        <v>413.63</v>
      </c>
      <c r="M236" s="530">
        <v>3</v>
      </c>
      <c r="N236" s="470">
        <v>13084.75</v>
      </c>
      <c r="O236" s="470">
        <v>43.769999999999996</v>
      </c>
      <c r="P236" s="531">
        <v>298.94</v>
      </c>
      <c r="Q236" s="530">
        <v>3</v>
      </c>
      <c r="R236" s="470">
        <v>14653.9</v>
      </c>
      <c r="S236" s="470">
        <v>54.32</v>
      </c>
      <c r="T236" s="531">
        <v>269.77</v>
      </c>
      <c r="U236" s="530">
        <v>4</v>
      </c>
      <c r="V236" s="470">
        <v>10517.65</v>
      </c>
      <c r="W236" s="470">
        <v>29.02</v>
      </c>
      <c r="X236" s="531">
        <v>362.43</v>
      </c>
    </row>
    <row r="237" spans="2:24" x14ac:dyDescent="0.2">
      <c r="B237" s="470" t="s">
        <v>359</v>
      </c>
      <c r="C237" s="470" t="s">
        <v>626</v>
      </c>
      <c r="D237" s="470" t="s">
        <v>711</v>
      </c>
      <c r="E237" s="530">
        <v>7</v>
      </c>
      <c r="F237" s="470">
        <v>13848.02</v>
      </c>
      <c r="G237" s="470">
        <v>14.680000000000001</v>
      </c>
      <c r="H237" s="531">
        <v>943.33</v>
      </c>
      <c r="I237" s="530"/>
      <c r="J237" s="470"/>
      <c r="K237" s="470"/>
      <c r="L237" s="531"/>
      <c r="M237" s="530">
        <v>1</v>
      </c>
      <c r="N237" s="470">
        <v>1571.77</v>
      </c>
      <c r="O237" s="470">
        <v>2.16</v>
      </c>
      <c r="P237" s="531">
        <v>727.67</v>
      </c>
      <c r="Q237" s="530">
        <v>3</v>
      </c>
      <c r="R237" s="470">
        <v>6727.05</v>
      </c>
      <c r="S237" s="470">
        <v>7.23</v>
      </c>
      <c r="T237" s="531">
        <v>930.44</v>
      </c>
      <c r="U237" s="530">
        <v>3</v>
      </c>
      <c r="V237" s="470">
        <v>5549.2</v>
      </c>
      <c r="W237" s="470">
        <v>5.29</v>
      </c>
      <c r="X237" s="531">
        <v>1049</v>
      </c>
    </row>
    <row r="238" spans="2:24" x14ac:dyDescent="0.2">
      <c r="B238" s="470" t="s">
        <v>975</v>
      </c>
      <c r="C238" s="470" t="s">
        <v>976</v>
      </c>
      <c r="D238" s="470" t="s">
        <v>711</v>
      </c>
      <c r="E238" s="530">
        <v>13</v>
      </c>
      <c r="F238" s="470">
        <v>252319.15</v>
      </c>
      <c r="G238" s="470">
        <v>531.46000000000015</v>
      </c>
      <c r="H238" s="531">
        <v>474.77</v>
      </c>
      <c r="I238" s="530">
        <v>3</v>
      </c>
      <c r="J238" s="470">
        <v>64221.38</v>
      </c>
      <c r="K238" s="470">
        <v>149.72</v>
      </c>
      <c r="L238" s="531">
        <v>428.94</v>
      </c>
      <c r="M238" s="530">
        <v>1</v>
      </c>
      <c r="N238" s="470">
        <v>37582.71</v>
      </c>
      <c r="O238" s="470">
        <v>87.29</v>
      </c>
      <c r="P238" s="531">
        <v>430.55</v>
      </c>
      <c r="Q238" s="530">
        <v>4</v>
      </c>
      <c r="R238" s="470">
        <v>49782.79</v>
      </c>
      <c r="S238" s="470">
        <v>110.48</v>
      </c>
      <c r="T238" s="531">
        <v>450.6</v>
      </c>
      <c r="U238" s="530">
        <v>3</v>
      </c>
      <c r="V238" s="470">
        <v>78869.810000000012</v>
      </c>
      <c r="W238" s="470">
        <v>159.40999999999997</v>
      </c>
      <c r="X238" s="531">
        <v>494.76</v>
      </c>
    </row>
    <row r="239" spans="2:24" x14ac:dyDescent="0.2">
      <c r="B239" s="470" t="s">
        <v>64</v>
      </c>
      <c r="C239" s="470" t="s">
        <v>63</v>
      </c>
      <c r="D239" s="470" t="s">
        <v>741</v>
      </c>
      <c r="E239" s="530">
        <v>32</v>
      </c>
      <c r="F239" s="470">
        <v>106293.26000000001</v>
      </c>
      <c r="G239" s="470">
        <v>314</v>
      </c>
      <c r="H239" s="531">
        <v>338.51</v>
      </c>
      <c r="I239" s="530">
        <v>10</v>
      </c>
      <c r="J239" s="470">
        <v>39258.179999999993</v>
      </c>
      <c r="K239" s="470">
        <v>137</v>
      </c>
      <c r="L239" s="531">
        <v>286.56</v>
      </c>
      <c r="M239" s="530">
        <v>7</v>
      </c>
      <c r="N239" s="470">
        <v>15986.6</v>
      </c>
      <c r="O239" s="470">
        <v>53</v>
      </c>
      <c r="P239" s="531">
        <v>301.63</v>
      </c>
      <c r="Q239" s="530">
        <v>6</v>
      </c>
      <c r="R239" s="470">
        <v>20575.61</v>
      </c>
      <c r="S239" s="470">
        <v>58</v>
      </c>
      <c r="T239" s="531">
        <v>354.75</v>
      </c>
      <c r="U239" s="530">
        <v>9</v>
      </c>
      <c r="V239" s="470">
        <v>30472.870000000003</v>
      </c>
      <c r="W239" s="470">
        <v>66</v>
      </c>
      <c r="X239" s="531">
        <v>461.71</v>
      </c>
    </row>
    <row r="240" spans="2:24" x14ac:dyDescent="0.2">
      <c r="B240" s="470" t="s">
        <v>360</v>
      </c>
      <c r="C240" s="470" t="s">
        <v>361</v>
      </c>
      <c r="D240" s="470" t="s">
        <v>742</v>
      </c>
      <c r="E240" s="530">
        <v>6</v>
      </c>
      <c r="F240" s="470">
        <v>39836.68</v>
      </c>
      <c r="G240" s="470">
        <v>14</v>
      </c>
      <c r="H240" s="531">
        <v>2845.48</v>
      </c>
      <c r="I240" s="530">
        <v>1</v>
      </c>
      <c r="J240" s="470">
        <v>1726.67</v>
      </c>
      <c r="K240" s="470">
        <v>1</v>
      </c>
      <c r="L240" s="531">
        <v>1726.67</v>
      </c>
      <c r="M240" s="530">
        <v>2</v>
      </c>
      <c r="N240" s="470">
        <v>8446.67</v>
      </c>
      <c r="O240" s="470">
        <v>3</v>
      </c>
      <c r="P240" s="531">
        <v>2815.56</v>
      </c>
      <c r="Q240" s="530">
        <v>2</v>
      </c>
      <c r="R240" s="470">
        <v>26780.010000000002</v>
      </c>
      <c r="S240" s="470">
        <v>9</v>
      </c>
      <c r="T240" s="531">
        <v>2975.56</v>
      </c>
      <c r="U240" s="530">
        <v>1</v>
      </c>
      <c r="V240" s="470">
        <v>2883.33</v>
      </c>
      <c r="W240" s="470">
        <v>1</v>
      </c>
      <c r="X240" s="531">
        <v>2883.33</v>
      </c>
    </row>
    <row r="241" spans="2:24" x14ac:dyDescent="0.2">
      <c r="B241" s="470" t="s">
        <v>362</v>
      </c>
      <c r="C241" s="470" t="s">
        <v>363</v>
      </c>
      <c r="D241" s="470" t="s">
        <v>662</v>
      </c>
      <c r="E241" s="530">
        <v>3</v>
      </c>
      <c r="F241" s="470">
        <v>24514</v>
      </c>
      <c r="G241" s="470">
        <v>5600</v>
      </c>
      <c r="H241" s="531">
        <v>4.38</v>
      </c>
      <c r="I241" s="530">
        <v>1</v>
      </c>
      <c r="J241" s="470">
        <v>3500</v>
      </c>
      <c r="K241" s="470">
        <v>250</v>
      </c>
      <c r="L241" s="531">
        <v>14</v>
      </c>
      <c r="M241" s="530">
        <v>1</v>
      </c>
      <c r="N241" s="470">
        <v>4290</v>
      </c>
      <c r="O241" s="470">
        <v>1650</v>
      </c>
      <c r="P241" s="531">
        <v>2.6</v>
      </c>
      <c r="Q241" s="530"/>
      <c r="R241" s="470"/>
      <c r="S241" s="470"/>
      <c r="T241" s="531"/>
      <c r="U241" s="530"/>
      <c r="V241" s="470"/>
      <c r="W241" s="470"/>
      <c r="X241" s="531"/>
    </row>
    <row r="242" spans="2:24" x14ac:dyDescent="0.2">
      <c r="B242" s="470" t="s">
        <v>58</v>
      </c>
      <c r="C242" s="470" t="s">
        <v>57</v>
      </c>
      <c r="D242" s="470" t="s">
        <v>711</v>
      </c>
      <c r="E242" s="530">
        <v>3</v>
      </c>
      <c r="F242" s="470">
        <v>17922.559999999998</v>
      </c>
      <c r="G242" s="470">
        <v>2.6</v>
      </c>
      <c r="H242" s="531">
        <v>6893.29</v>
      </c>
      <c r="I242" s="530"/>
      <c r="J242" s="470"/>
      <c r="K242" s="470"/>
      <c r="L242" s="531"/>
      <c r="M242" s="530">
        <v>1</v>
      </c>
      <c r="N242" s="470">
        <v>3520</v>
      </c>
      <c r="O242" s="470">
        <v>1.1000000000000001</v>
      </c>
      <c r="P242" s="531">
        <v>3200</v>
      </c>
      <c r="Q242" s="530">
        <v>2</v>
      </c>
      <c r="R242" s="470">
        <v>14402.56</v>
      </c>
      <c r="S242" s="470">
        <v>1.5</v>
      </c>
      <c r="T242" s="531">
        <v>9601.7099999999991</v>
      </c>
      <c r="U242" s="530"/>
      <c r="V242" s="470"/>
      <c r="W242" s="470"/>
      <c r="X242" s="531"/>
    </row>
    <row r="243" spans="2:24" x14ac:dyDescent="0.2">
      <c r="B243" s="470" t="s">
        <v>364</v>
      </c>
      <c r="C243" s="470" t="s">
        <v>365</v>
      </c>
      <c r="D243" s="470" t="s">
        <v>662</v>
      </c>
      <c r="E243" s="530">
        <v>9</v>
      </c>
      <c r="F243" s="470">
        <v>690244.30999999994</v>
      </c>
      <c r="G243" s="470">
        <v>8119</v>
      </c>
      <c r="H243" s="531">
        <v>85.02</v>
      </c>
      <c r="I243" s="530">
        <v>3</v>
      </c>
      <c r="J243" s="470">
        <v>656780.01</v>
      </c>
      <c r="K243" s="470">
        <v>7629</v>
      </c>
      <c r="L243" s="531">
        <v>86.09</v>
      </c>
      <c r="M243" s="530">
        <v>3</v>
      </c>
      <c r="N243" s="470">
        <v>15537.5</v>
      </c>
      <c r="O243" s="470">
        <v>240</v>
      </c>
      <c r="P243" s="531">
        <v>64.739999999999995</v>
      </c>
      <c r="Q243" s="530">
        <v>1</v>
      </c>
      <c r="R243" s="470">
        <v>3653.6</v>
      </c>
      <c r="S243" s="470">
        <v>80</v>
      </c>
      <c r="T243" s="531">
        <v>45.67</v>
      </c>
      <c r="U243" s="530">
        <v>2</v>
      </c>
      <c r="V243" s="470">
        <v>14273.2</v>
      </c>
      <c r="W243" s="470">
        <v>170</v>
      </c>
      <c r="X243" s="531">
        <v>83.96</v>
      </c>
    </row>
    <row r="244" spans="2:24" x14ac:dyDescent="0.2">
      <c r="B244" s="470" t="s">
        <v>74</v>
      </c>
      <c r="C244" s="470" t="s">
        <v>73</v>
      </c>
      <c r="D244" s="470" t="s">
        <v>662</v>
      </c>
      <c r="E244" s="530">
        <v>20</v>
      </c>
      <c r="F244" s="470">
        <v>849756.15</v>
      </c>
      <c r="G244" s="470">
        <v>5993</v>
      </c>
      <c r="H244" s="531">
        <v>141.79</v>
      </c>
      <c r="I244" s="530">
        <v>4</v>
      </c>
      <c r="J244" s="470">
        <v>212823.67999999999</v>
      </c>
      <c r="K244" s="470">
        <v>1339</v>
      </c>
      <c r="L244" s="531">
        <v>158.94</v>
      </c>
      <c r="M244" s="530">
        <v>4</v>
      </c>
      <c r="N244" s="470">
        <v>86112.21</v>
      </c>
      <c r="O244" s="470">
        <v>1162</v>
      </c>
      <c r="P244" s="531">
        <v>74.11</v>
      </c>
      <c r="Q244" s="530">
        <v>6</v>
      </c>
      <c r="R244" s="470">
        <v>370580.53</v>
      </c>
      <c r="S244" s="470">
        <v>2220</v>
      </c>
      <c r="T244" s="531">
        <v>166.93</v>
      </c>
      <c r="U244" s="530">
        <v>4</v>
      </c>
      <c r="V244" s="470">
        <v>74505.899999999994</v>
      </c>
      <c r="W244" s="470">
        <v>560</v>
      </c>
      <c r="X244" s="531">
        <v>133.05000000000001</v>
      </c>
    </row>
    <row r="245" spans="2:24" x14ac:dyDescent="0.2">
      <c r="B245" s="470" t="s">
        <v>366</v>
      </c>
      <c r="C245" s="470" t="s">
        <v>367</v>
      </c>
      <c r="D245" s="470" t="s">
        <v>743</v>
      </c>
      <c r="E245" s="530">
        <v>13</v>
      </c>
      <c r="F245" s="470">
        <v>59333.319999999992</v>
      </c>
      <c r="G245" s="470">
        <v>19</v>
      </c>
      <c r="H245" s="531">
        <v>3122.81</v>
      </c>
      <c r="I245" s="530">
        <v>4</v>
      </c>
      <c r="J245" s="470">
        <v>18583.330000000002</v>
      </c>
      <c r="K245" s="470">
        <v>6</v>
      </c>
      <c r="L245" s="531">
        <v>3097.22</v>
      </c>
      <c r="M245" s="530">
        <v>3</v>
      </c>
      <c r="N245" s="470">
        <v>11266.66</v>
      </c>
      <c r="O245" s="470">
        <v>4</v>
      </c>
      <c r="P245" s="531">
        <v>2816.67</v>
      </c>
      <c r="Q245" s="530">
        <v>2</v>
      </c>
      <c r="R245" s="470">
        <v>11241.67</v>
      </c>
      <c r="S245" s="470">
        <v>3</v>
      </c>
      <c r="T245" s="531">
        <v>3747.22</v>
      </c>
      <c r="U245" s="530">
        <v>4</v>
      </c>
      <c r="V245" s="470">
        <v>18241.66</v>
      </c>
      <c r="W245" s="470">
        <v>6</v>
      </c>
      <c r="X245" s="531">
        <v>3040.28</v>
      </c>
    </row>
    <row r="246" spans="2:24" x14ac:dyDescent="0.2">
      <c r="B246" s="470" t="s">
        <v>65</v>
      </c>
      <c r="C246" s="470" t="s">
        <v>744</v>
      </c>
      <c r="D246" s="470" t="s">
        <v>711</v>
      </c>
      <c r="E246" s="530">
        <v>23</v>
      </c>
      <c r="F246" s="470">
        <v>751084.95</v>
      </c>
      <c r="G246" s="470">
        <v>668.63</v>
      </c>
      <c r="H246" s="531">
        <v>1123.32</v>
      </c>
      <c r="I246" s="530">
        <v>6</v>
      </c>
      <c r="J246" s="470">
        <v>207035.82999999996</v>
      </c>
      <c r="K246" s="470">
        <v>192.82</v>
      </c>
      <c r="L246" s="531">
        <v>1073.73</v>
      </c>
      <c r="M246" s="530">
        <v>6</v>
      </c>
      <c r="N246" s="470">
        <v>195406.03999999998</v>
      </c>
      <c r="O246" s="470">
        <v>149.30000000000001</v>
      </c>
      <c r="P246" s="531">
        <v>1308.81</v>
      </c>
      <c r="Q246" s="530">
        <v>2</v>
      </c>
      <c r="R246" s="470">
        <v>94822.27</v>
      </c>
      <c r="S246" s="470">
        <v>81.78</v>
      </c>
      <c r="T246" s="531">
        <v>1159.48</v>
      </c>
      <c r="U246" s="530">
        <v>9</v>
      </c>
      <c r="V246" s="470">
        <v>253820.81</v>
      </c>
      <c r="W246" s="470">
        <v>244.73000000000002</v>
      </c>
      <c r="X246" s="531">
        <v>1037.1500000000001</v>
      </c>
    </row>
    <row r="247" spans="2:24" x14ac:dyDescent="0.2">
      <c r="B247" s="470" t="s">
        <v>745</v>
      </c>
      <c r="C247" s="470" t="s">
        <v>746</v>
      </c>
      <c r="D247" s="470" t="s">
        <v>711</v>
      </c>
      <c r="E247" s="530">
        <v>22</v>
      </c>
      <c r="F247" s="470">
        <v>536440.46</v>
      </c>
      <c r="G247" s="470">
        <v>349.05999999999995</v>
      </c>
      <c r="H247" s="531">
        <v>1536.81</v>
      </c>
      <c r="I247" s="530">
        <v>7</v>
      </c>
      <c r="J247" s="470">
        <v>148394.34</v>
      </c>
      <c r="K247" s="470">
        <v>89.63</v>
      </c>
      <c r="L247" s="531">
        <v>1655.63</v>
      </c>
      <c r="M247" s="530">
        <v>4</v>
      </c>
      <c r="N247" s="470">
        <v>99910.040000000008</v>
      </c>
      <c r="O247" s="470">
        <v>61.28</v>
      </c>
      <c r="P247" s="531">
        <v>1630.39</v>
      </c>
      <c r="Q247" s="530">
        <v>2</v>
      </c>
      <c r="R247" s="470">
        <v>59536.630000000005</v>
      </c>
      <c r="S247" s="470">
        <v>41.2</v>
      </c>
      <c r="T247" s="531">
        <v>1445.06</v>
      </c>
      <c r="U247" s="530">
        <v>9</v>
      </c>
      <c r="V247" s="470">
        <v>228599.44999999998</v>
      </c>
      <c r="W247" s="470">
        <v>156.94999999999999</v>
      </c>
      <c r="X247" s="531">
        <v>1456.51</v>
      </c>
    </row>
    <row r="248" spans="2:24" x14ac:dyDescent="0.2">
      <c r="B248" s="470" t="s">
        <v>34</v>
      </c>
      <c r="C248" s="470" t="s">
        <v>747</v>
      </c>
      <c r="D248" s="470" t="s">
        <v>731</v>
      </c>
      <c r="E248" s="530">
        <v>11</v>
      </c>
      <c r="F248" s="470">
        <v>129262.60000000002</v>
      </c>
      <c r="G248" s="470">
        <v>136</v>
      </c>
      <c r="H248" s="531">
        <v>950.46</v>
      </c>
      <c r="I248" s="530">
        <v>2</v>
      </c>
      <c r="J248" s="470">
        <v>67073.42</v>
      </c>
      <c r="K248" s="470">
        <v>54</v>
      </c>
      <c r="L248" s="531">
        <v>1242.0999999999999</v>
      </c>
      <c r="M248" s="530"/>
      <c r="N248" s="470"/>
      <c r="O248" s="470"/>
      <c r="P248" s="531"/>
      <c r="Q248" s="530">
        <v>4</v>
      </c>
      <c r="R248" s="470">
        <v>28363.86</v>
      </c>
      <c r="S248" s="470">
        <v>46</v>
      </c>
      <c r="T248" s="531">
        <v>616.61</v>
      </c>
      <c r="U248" s="530">
        <v>4</v>
      </c>
      <c r="V248" s="470">
        <v>31765.32</v>
      </c>
      <c r="W248" s="470">
        <v>34</v>
      </c>
      <c r="X248" s="531">
        <v>934.27</v>
      </c>
    </row>
    <row r="249" spans="2:24" x14ac:dyDescent="0.2">
      <c r="B249" s="470" t="s">
        <v>368</v>
      </c>
      <c r="C249" s="470" t="s">
        <v>748</v>
      </c>
      <c r="D249" s="470" t="s">
        <v>731</v>
      </c>
      <c r="E249" s="530">
        <v>5</v>
      </c>
      <c r="F249" s="470">
        <v>51739.380000000005</v>
      </c>
      <c r="G249" s="470">
        <v>47</v>
      </c>
      <c r="H249" s="531">
        <v>1100.8399999999999</v>
      </c>
      <c r="I249" s="530"/>
      <c r="J249" s="470"/>
      <c r="K249" s="470"/>
      <c r="L249" s="531"/>
      <c r="M249" s="530">
        <v>1</v>
      </c>
      <c r="N249" s="470">
        <v>24368.74</v>
      </c>
      <c r="O249" s="470">
        <v>22</v>
      </c>
      <c r="P249" s="531">
        <v>1107.67</v>
      </c>
      <c r="Q249" s="530">
        <v>1</v>
      </c>
      <c r="R249" s="470">
        <v>8130.08</v>
      </c>
      <c r="S249" s="470">
        <v>8</v>
      </c>
      <c r="T249" s="531">
        <v>1016.26</v>
      </c>
      <c r="U249" s="530">
        <v>2</v>
      </c>
      <c r="V249" s="470">
        <v>13925.2</v>
      </c>
      <c r="W249" s="470">
        <v>13</v>
      </c>
      <c r="X249" s="531">
        <v>1071.17</v>
      </c>
    </row>
    <row r="250" spans="2:24" x14ac:dyDescent="0.2">
      <c r="B250" s="470" t="s">
        <v>369</v>
      </c>
      <c r="C250" s="470" t="s">
        <v>749</v>
      </c>
      <c r="D250" s="470" t="s">
        <v>731</v>
      </c>
      <c r="E250" s="530">
        <v>2</v>
      </c>
      <c r="F250" s="470">
        <v>28213.279999999999</v>
      </c>
      <c r="G250" s="470">
        <v>22</v>
      </c>
      <c r="H250" s="531">
        <v>1282.42</v>
      </c>
      <c r="I250" s="530">
        <v>1</v>
      </c>
      <c r="J250" s="470">
        <v>22213.279999999999</v>
      </c>
      <c r="K250" s="470">
        <v>16</v>
      </c>
      <c r="L250" s="531">
        <v>1388.33</v>
      </c>
      <c r="M250" s="530">
        <v>1</v>
      </c>
      <c r="N250" s="470">
        <v>6000</v>
      </c>
      <c r="O250" s="470">
        <v>6</v>
      </c>
      <c r="P250" s="531">
        <v>1000</v>
      </c>
      <c r="Q250" s="530"/>
      <c r="R250" s="470"/>
      <c r="S250" s="470"/>
      <c r="T250" s="531"/>
      <c r="U250" s="530"/>
      <c r="V250" s="470"/>
      <c r="W250" s="470"/>
      <c r="X250" s="531"/>
    </row>
    <row r="251" spans="2:24" x14ac:dyDescent="0.2">
      <c r="B251" s="470" t="s">
        <v>850</v>
      </c>
      <c r="C251" s="470" t="s">
        <v>851</v>
      </c>
      <c r="D251" s="470" t="s">
        <v>731</v>
      </c>
      <c r="E251" s="530">
        <v>3</v>
      </c>
      <c r="F251" s="470">
        <v>34741.120000000003</v>
      </c>
      <c r="G251" s="470">
        <v>24</v>
      </c>
      <c r="H251" s="531">
        <v>1447.55</v>
      </c>
      <c r="I251" s="530">
        <v>1</v>
      </c>
      <c r="J251" s="470">
        <v>12186.64</v>
      </c>
      <c r="K251" s="470">
        <v>8</v>
      </c>
      <c r="L251" s="531">
        <v>1523.33</v>
      </c>
      <c r="M251" s="530"/>
      <c r="N251" s="470"/>
      <c r="O251" s="470"/>
      <c r="P251" s="531"/>
      <c r="Q251" s="530">
        <v>1</v>
      </c>
      <c r="R251" s="470">
        <v>13211.7</v>
      </c>
      <c r="S251" s="470">
        <v>10</v>
      </c>
      <c r="T251" s="531">
        <v>1321.17</v>
      </c>
      <c r="U251" s="530"/>
      <c r="V251" s="470"/>
      <c r="W251" s="470"/>
      <c r="X251" s="531"/>
    </row>
    <row r="252" spans="2:24" x14ac:dyDescent="0.2">
      <c r="B252" s="470" t="s">
        <v>852</v>
      </c>
      <c r="C252" s="470" t="s">
        <v>853</v>
      </c>
      <c r="D252" s="470" t="s">
        <v>731</v>
      </c>
      <c r="E252" s="530">
        <v>2</v>
      </c>
      <c r="F252" s="470">
        <v>11640.119999999999</v>
      </c>
      <c r="G252" s="470">
        <v>36</v>
      </c>
      <c r="H252" s="531">
        <v>323.33999999999997</v>
      </c>
      <c r="I252" s="530"/>
      <c r="J252" s="470"/>
      <c r="K252" s="470"/>
      <c r="L252" s="531"/>
      <c r="M252" s="530">
        <v>1</v>
      </c>
      <c r="N252" s="470">
        <v>6985.11</v>
      </c>
      <c r="O252" s="470">
        <v>33</v>
      </c>
      <c r="P252" s="531">
        <v>211.67</v>
      </c>
      <c r="Q252" s="530"/>
      <c r="R252" s="470"/>
      <c r="S252" s="470"/>
      <c r="T252" s="531"/>
      <c r="U252" s="530"/>
      <c r="V252" s="470"/>
      <c r="W252" s="470"/>
      <c r="X252" s="531"/>
    </row>
    <row r="253" spans="2:24" x14ac:dyDescent="0.2">
      <c r="B253" s="470" t="s">
        <v>370</v>
      </c>
      <c r="C253" s="470" t="s">
        <v>371</v>
      </c>
      <c r="D253" s="470" t="s">
        <v>750</v>
      </c>
      <c r="E253" s="530">
        <v>11</v>
      </c>
      <c r="F253" s="470">
        <v>16298.920000000002</v>
      </c>
      <c r="G253" s="470">
        <v>57</v>
      </c>
      <c r="H253" s="531">
        <v>285.95</v>
      </c>
      <c r="I253" s="530">
        <v>3</v>
      </c>
      <c r="J253" s="470">
        <v>9442.1400000000012</v>
      </c>
      <c r="K253" s="470">
        <v>32</v>
      </c>
      <c r="L253" s="531">
        <v>295.07</v>
      </c>
      <c r="M253" s="530">
        <v>2</v>
      </c>
      <c r="N253" s="470">
        <v>758.01</v>
      </c>
      <c r="O253" s="470">
        <v>3</v>
      </c>
      <c r="P253" s="531">
        <v>252.67</v>
      </c>
      <c r="Q253" s="530">
        <v>2</v>
      </c>
      <c r="R253" s="470">
        <v>4218.78</v>
      </c>
      <c r="S253" s="470">
        <v>15</v>
      </c>
      <c r="T253" s="531">
        <v>281.25</v>
      </c>
      <c r="U253" s="530">
        <v>4</v>
      </c>
      <c r="V253" s="470">
        <v>1879.99</v>
      </c>
      <c r="W253" s="470">
        <v>7</v>
      </c>
      <c r="X253" s="531">
        <v>268.57</v>
      </c>
    </row>
    <row r="254" spans="2:24" x14ac:dyDescent="0.2">
      <c r="B254" s="470" t="s">
        <v>372</v>
      </c>
      <c r="C254" s="470" t="s">
        <v>751</v>
      </c>
      <c r="D254" s="470" t="s">
        <v>731</v>
      </c>
      <c r="E254" s="530">
        <v>1</v>
      </c>
      <c r="F254" s="470">
        <v>7960.5</v>
      </c>
      <c r="G254" s="470">
        <v>15</v>
      </c>
      <c r="H254" s="531">
        <v>530.70000000000005</v>
      </c>
      <c r="I254" s="530"/>
      <c r="J254" s="470"/>
      <c r="K254" s="470"/>
      <c r="L254" s="531"/>
      <c r="M254" s="530"/>
      <c r="N254" s="470"/>
      <c r="O254" s="470"/>
      <c r="P254" s="531"/>
      <c r="Q254" s="530">
        <v>1</v>
      </c>
      <c r="R254" s="470">
        <v>7960.5</v>
      </c>
      <c r="S254" s="470">
        <v>15</v>
      </c>
      <c r="T254" s="531">
        <v>530.70000000000005</v>
      </c>
      <c r="U254" s="530"/>
      <c r="V254" s="470"/>
      <c r="W254" s="470"/>
      <c r="X254" s="531"/>
    </row>
    <row r="255" spans="2:24" x14ac:dyDescent="0.2">
      <c r="B255" s="470" t="s">
        <v>52</v>
      </c>
      <c r="C255" s="470" t="s">
        <v>752</v>
      </c>
      <c r="D255" s="470" t="s">
        <v>731</v>
      </c>
      <c r="E255" s="530">
        <v>31</v>
      </c>
      <c r="F255" s="470">
        <v>419615.25000000006</v>
      </c>
      <c r="G255" s="470">
        <v>2270</v>
      </c>
      <c r="H255" s="531">
        <v>184.85</v>
      </c>
      <c r="I255" s="530">
        <v>9</v>
      </c>
      <c r="J255" s="470">
        <v>83676.47</v>
      </c>
      <c r="K255" s="470">
        <v>497</v>
      </c>
      <c r="L255" s="531">
        <v>168.36</v>
      </c>
      <c r="M255" s="530">
        <v>5</v>
      </c>
      <c r="N255" s="470">
        <v>59678.880000000005</v>
      </c>
      <c r="O255" s="470">
        <v>334</v>
      </c>
      <c r="P255" s="531">
        <v>178.68</v>
      </c>
      <c r="Q255" s="530">
        <v>5</v>
      </c>
      <c r="R255" s="470">
        <v>102948.70000000001</v>
      </c>
      <c r="S255" s="470">
        <v>646</v>
      </c>
      <c r="T255" s="531">
        <v>159.36000000000001</v>
      </c>
      <c r="U255" s="530">
        <v>12</v>
      </c>
      <c r="V255" s="470">
        <v>173311.2</v>
      </c>
      <c r="W255" s="470">
        <v>793</v>
      </c>
      <c r="X255" s="531">
        <v>218.55</v>
      </c>
    </row>
    <row r="256" spans="2:24" x14ac:dyDescent="0.2">
      <c r="B256" s="470" t="s">
        <v>882</v>
      </c>
      <c r="C256" s="470" t="s">
        <v>883</v>
      </c>
      <c r="D256" s="470" t="s">
        <v>724</v>
      </c>
      <c r="E256" s="530">
        <v>3</v>
      </c>
      <c r="F256" s="470">
        <v>7886.5199999999995</v>
      </c>
      <c r="G256" s="470">
        <v>66</v>
      </c>
      <c r="H256" s="531">
        <v>119.49</v>
      </c>
      <c r="I256" s="530"/>
      <c r="J256" s="470"/>
      <c r="K256" s="470"/>
      <c r="L256" s="531"/>
      <c r="M256" s="530">
        <v>2</v>
      </c>
      <c r="N256" s="470">
        <v>3570.12</v>
      </c>
      <c r="O256" s="470">
        <v>36</v>
      </c>
      <c r="P256" s="531">
        <v>99.17</v>
      </c>
      <c r="Q256" s="530">
        <v>1</v>
      </c>
      <c r="R256" s="470">
        <v>4316.3999999999996</v>
      </c>
      <c r="S256" s="470">
        <v>30</v>
      </c>
      <c r="T256" s="531">
        <v>143.88</v>
      </c>
      <c r="U256" s="530"/>
      <c r="V256" s="470"/>
      <c r="W256" s="470"/>
      <c r="X256" s="531"/>
    </row>
    <row r="257" spans="2:24" x14ac:dyDescent="0.2">
      <c r="B257" s="470" t="s">
        <v>69</v>
      </c>
      <c r="C257" s="470" t="s">
        <v>68</v>
      </c>
      <c r="D257" s="470" t="s">
        <v>662</v>
      </c>
      <c r="E257" s="530">
        <v>28</v>
      </c>
      <c r="F257" s="470">
        <v>4721843.28</v>
      </c>
      <c r="G257" s="470">
        <v>35724.29</v>
      </c>
      <c r="H257" s="531">
        <v>132.16999999999999</v>
      </c>
      <c r="I257" s="530">
        <v>10</v>
      </c>
      <c r="J257" s="470">
        <v>1398185.1</v>
      </c>
      <c r="K257" s="470">
        <v>10614.15</v>
      </c>
      <c r="L257" s="531">
        <v>131.72999999999999</v>
      </c>
      <c r="M257" s="530">
        <v>3</v>
      </c>
      <c r="N257" s="470">
        <v>816773.91999999993</v>
      </c>
      <c r="O257" s="470">
        <v>6624</v>
      </c>
      <c r="P257" s="531">
        <v>123.31</v>
      </c>
      <c r="Q257" s="530">
        <v>3</v>
      </c>
      <c r="R257" s="470">
        <v>311591</v>
      </c>
      <c r="S257" s="470">
        <v>2440</v>
      </c>
      <c r="T257" s="531">
        <v>127.7</v>
      </c>
      <c r="U257" s="530">
        <v>12</v>
      </c>
      <c r="V257" s="470">
        <v>2195293.2600000002</v>
      </c>
      <c r="W257" s="470">
        <v>16046.14</v>
      </c>
      <c r="X257" s="531">
        <v>136.81</v>
      </c>
    </row>
    <row r="258" spans="2:24" x14ac:dyDescent="0.2">
      <c r="B258" s="470" t="s">
        <v>753</v>
      </c>
      <c r="C258" s="470" t="s">
        <v>754</v>
      </c>
      <c r="D258" s="470" t="s">
        <v>662</v>
      </c>
      <c r="E258" s="530">
        <v>3</v>
      </c>
      <c r="F258" s="470">
        <v>121610</v>
      </c>
      <c r="G258" s="470">
        <v>235</v>
      </c>
      <c r="H258" s="531">
        <v>517.49</v>
      </c>
      <c r="I258" s="530">
        <v>2</v>
      </c>
      <c r="J258" s="470">
        <v>72410</v>
      </c>
      <c r="K258" s="470">
        <v>215</v>
      </c>
      <c r="L258" s="531">
        <v>336.79</v>
      </c>
      <c r="M258" s="530">
        <v>1</v>
      </c>
      <c r="N258" s="470">
        <v>49200</v>
      </c>
      <c r="O258" s="470">
        <v>20</v>
      </c>
      <c r="P258" s="531">
        <v>2460</v>
      </c>
      <c r="Q258" s="530"/>
      <c r="R258" s="470"/>
      <c r="S258" s="470"/>
      <c r="T258" s="531"/>
      <c r="U258" s="530"/>
      <c r="V258" s="470"/>
      <c r="W258" s="470"/>
      <c r="X258" s="531"/>
    </row>
    <row r="259" spans="2:24" x14ac:dyDescent="0.2">
      <c r="B259" s="470" t="s">
        <v>755</v>
      </c>
      <c r="C259" s="470" t="s">
        <v>756</v>
      </c>
      <c r="D259" s="470" t="s">
        <v>605</v>
      </c>
      <c r="E259" s="530">
        <v>30</v>
      </c>
      <c r="F259" s="470">
        <v>1453785.4999999998</v>
      </c>
      <c r="G259" s="470">
        <v>326</v>
      </c>
      <c r="H259" s="531">
        <v>4459.46</v>
      </c>
      <c r="I259" s="530">
        <v>10</v>
      </c>
      <c r="J259" s="470">
        <v>445840.72</v>
      </c>
      <c r="K259" s="470">
        <v>99</v>
      </c>
      <c r="L259" s="531">
        <v>4503.4399999999996</v>
      </c>
      <c r="M259" s="530">
        <v>4</v>
      </c>
      <c r="N259" s="470">
        <v>259683.83000000002</v>
      </c>
      <c r="O259" s="470">
        <v>67</v>
      </c>
      <c r="P259" s="531">
        <v>3875.88</v>
      </c>
      <c r="Q259" s="530">
        <v>3</v>
      </c>
      <c r="R259" s="470">
        <v>73222.679999999993</v>
      </c>
      <c r="S259" s="470">
        <v>17</v>
      </c>
      <c r="T259" s="531">
        <v>4307.22</v>
      </c>
      <c r="U259" s="530">
        <v>13</v>
      </c>
      <c r="V259" s="470">
        <v>675038.2699999999</v>
      </c>
      <c r="W259" s="470">
        <v>143</v>
      </c>
      <c r="X259" s="531">
        <v>4720.55</v>
      </c>
    </row>
    <row r="260" spans="2:24" x14ac:dyDescent="0.2">
      <c r="B260" s="470" t="s">
        <v>377</v>
      </c>
      <c r="C260" s="470" t="s">
        <v>378</v>
      </c>
      <c r="D260" s="470" t="s">
        <v>662</v>
      </c>
      <c r="E260" s="530">
        <v>4</v>
      </c>
      <c r="F260" s="470">
        <v>133143.09</v>
      </c>
      <c r="G260" s="470">
        <v>1753</v>
      </c>
      <c r="H260" s="531">
        <v>75.95</v>
      </c>
      <c r="I260" s="530"/>
      <c r="J260" s="470"/>
      <c r="K260" s="470"/>
      <c r="L260" s="531"/>
      <c r="M260" s="530"/>
      <c r="N260" s="470"/>
      <c r="O260" s="470"/>
      <c r="P260" s="531"/>
      <c r="Q260" s="530"/>
      <c r="R260" s="470"/>
      <c r="S260" s="470"/>
      <c r="T260" s="531"/>
      <c r="U260" s="530">
        <v>4</v>
      </c>
      <c r="V260" s="470">
        <v>133143.09</v>
      </c>
      <c r="W260" s="470">
        <v>1753</v>
      </c>
      <c r="X260" s="531">
        <v>75.95</v>
      </c>
    </row>
    <row r="261" spans="2:24" x14ac:dyDescent="0.2">
      <c r="B261" s="470" t="s">
        <v>67</v>
      </c>
      <c r="C261" s="470" t="s">
        <v>66</v>
      </c>
      <c r="D261" s="470" t="s">
        <v>662</v>
      </c>
      <c r="E261" s="530">
        <v>34</v>
      </c>
      <c r="F261" s="470">
        <v>749118.97999999986</v>
      </c>
      <c r="G261" s="470">
        <v>44111.199999999997</v>
      </c>
      <c r="H261" s="531">
        <v>16.98</v>
      </c>
      <c r="I261" s="530">
        <v>11</v>
      </c>
      <c r="J261" s="470">
        <v>329559.82000000007</v>
      </c>
      <c r="K261" s="470">
        <v>19970.2</v>
      </c>
      <c r="L261" s="531">
        <v>16.5</v>
      </c>
      <c r="M261" s="530">
        <v>7</v>
      </c>
      <c r="N261" s="470">
        <v>121471.8</v>
      </c>
      <c r="O261" s="470">
        <v>8163</v>
      </c>
      <c r="P261" s="531">
        <v>14.88</v>
      </c>
      <c r="Q261" s="530">
        <v>5</v>
      </c>
      <c r="R261" s="470">
        <v>73914.499999999985</v>
      </c>
      <c r="S261" s="470">
        <v>4002</v>
      </c>
      <c r="T261" s="531">
        <v>18.47</v>
      </c>
      <c r="U261" s="530">
        <v>10</v>
      </c>
      <c r="V261" s="470">
        <v>217862.50999999998</v>
      </c>
      <c r="W261" s="470">
        <v>11791</v>
      </c>
      <c r="X261" s="531">
        <v>18.48</v>
      </c>
    </row>
    <row r="262" spans="2:24" x14ac:dyDescent="0.2">
      <c r="B262" s="470" t="s">
        <v>70</v>
      </c>
      <c r="C262" s="470" t="s">
        <v>759</v>
      </c>
      <c r="D262" s="470" t="s">
        <v>731</v>
      </c>
      <c r="E262" s="530">
        <v>37</v>
      </c>
      <c r="F262" s="470">
        <v>500405.76000000007</v>
      </c>
      <c r="G262" s="470">
        <v>8803</v>
      </c>
      <c r="H262" s="531">
        <v>56.84</v>
      </c>
      <c r="I262" s="530">
        <v>11</v>
      </c>
      <c r="J262" s="470">
        <v>134925.75</v>
      </c>
      <c r="K262" s="470">
        <v>2378</v>
      </c>
      <c r="L262" s="531">
        <v>56.74</v>
      </c>
      <c r="M262" s="530">
        <v>6</v>
      </c>
      <c r="N262" s="470">
        <v>79773.570000000007</v>
      </c>
      <c r="O262" s="470">
        <v>1263</v>
      </c>
      <c r="P262" s="531">
        <v>63.16</v>
      </c>
      <c r="Q262" s="530">
        <v>5</v>
      </c>
      <c r="R262" s="470">
        <v>89370.23</v>
      </c>
      <c r="S262" s="470">
        <v>1729</v>
      </c>
      <c r="T262" s="531">
        <v>51.69</v>
      </c>
      <c r="U262" s="530">
        <v>14</v>
      </c>
      <c r="V262" s="470">
        <v>192703.36000000002</v>
      </c>
      <c r="W262" s="470">
        <v>3388</v>
      </c>
      <c r="X262" s="531">
        <v>56.88</v>
      </c>
    </row>
    <row r="263" spans="2:24" x14ac:dyDescent="0.2">
      <c r="B263" s="470" t="s">
        <v>72</v>
      </c>
      <c r="C263" s="470" t="s">
        <v>71</v>
      </c>
      <c r="D263" s="470" t="s">
        <v>662</v>
      </c>
      <c r="E263" s="530">
        <v>17</v>
      </c>
      <c r="F263" s="470">
        <v>1147455.4300000002</v>
      </c>
      <c r="G263" s="470">
        <v>34007</v>
      </c>
      <c r="H263" s="531">
        <v>33.74</v>
      </c>
      <c r="I263" s="530">
        <v>2</v>
      </c>
      <c r="J263" s="470">
        <v>48491.950000000004</v>
      </c>
      <c r="K263" s="470">
        <v>1285</v>
      </c>
      <c r="L263" s="531">
        <v>37.74</v>
      </c>
      <c r="M263" s="530">
        <v>3</v>
      </c>
      <c r="N263" s="470">
        <v>77768.45</v>
      </c>
      <c r="O263" s="470">
        <v>3395</v>
      </c>
      <c r="P263" s="531">
        <v>22.91</v>
      </c>
      <c r="Q263" s="530">
        <v>6</v>
      </c>
      <c r="R263" s="470">
        <v>474535.49000000005</v>
      </c>
      <c r="S263" s="470">
        <v>14659</v>
      </c>
      <c r="T263" s="531">
        <v>32.369999999999997</v>
      </c>
      <c r="U263" s="530">
        <v>4</v>
      </c>
      <c r="V263" s="470">
        <v>304568.15000000002</v>
      </c>
      <c r="W263" s="470">
        <v>9195</v>
      </c>
      <c r="X263" s="531">
        <v>33.119999999999997</v>
      </c>
    </row>
    <row r="264" spans="2:24" x14ac:dyDescent="0.2">
      <c r="B264" s="470" t="s">
        <v>76</v>
      </c>
      <c r="C264" s="470" t="s">
        <v>75</v>
      </c>
      <c r="D264" s="470" t="s">
        <v>662</v>
      </c>
      <c r="E264" s="530">
        <v>20</v>
      </c>
      <c r="F264" s="470">
        <v>1805954.6699999995</v>
      </c>
      <c r="G264" s="470">
        <v>50285</v>
      </c>
      <c r="H264" s="531">
        <v>35.909999999999997</v>
      </c>
      <c r="I264" s="530">
        <v>4</v>
      </c>
      <c r="J264" s="470">
        <v>272891.96000000002</v>
      </c>
      <c r="K264" s="470">
        <v>9436</v>
      </c>
      <c r="L264" s="531">
        <v>28.92</v>
      </c>
      <c r="M264" s="530">
        <v>3</v>
      </c>
      <c r="N264" s="470">
        <v>100830.2</v>
      </c>
      <c r="O264" s="470">
        <v>4160</v>
      </c>
      <c r="P264" s="531">
        <v>24.24</v>
      </c>
      <c r="Q264" s="530">
        <v>7</v>
      </c>
      <c r="R264" s="470">
        <v>620115.52999999991</v>
      </c>
      <c r="S264" s="470">
        <v>17543</v>
      </c>
      <c r="T264" s="531">
        <v>35.35</v>
      </c>
      <c r="U264" s="530">
        <v>4</v>
      </c>
      <c r="V264" s="470">
        <v>470102.65</v>
      </c>
      <c r="W264" s="470">
        <v>11190</v>
      </c>
      <c r="X264" s="531">
        <v>42.01</v>
      </c>
    </row>
    <row r="265" spans="2:24" x14ac:dyDescent="0.2">
      <c r="B265" s="470" t="s">
        <v>381</v>
      </c>
      <c r="C265" s="470" t="s">
        <v>382</v>
      </c>
      <c r="D265" s="470" t="s">
        <v>605</v>
      </c>
      <c r="E265" s="530">
        <v>9</v>
      </c>
      <c r="F265" s="470">
        <v>89660.040000000008</v>
      </c>
      <c r="G265" s="470">
        <v>46</v>
      </c>
      <c r="H265" s="531">
        <v>1949.13</v>
      </c>
      <c r="I265" s="530">
        <v>3</v>
      </c>
      <c r="J265" s="470">
        <v>24850.63</v>
      </c>
      <c r="K265" s="470">
        <v>20</v>
      </c>
      <c r="L265" s="531">
        <v>1242.53</v>
      </c>
      <c r="M265" s="530">
        <v>1</v>
      </c>
      <c r="N265" s="470">
        <v>4014.8</v>
      </c>
      <c r="O265" s="470">
        <v>1</v>
      </c>
      <c r="P265" s="531">
        <v>4014.8</v>
      </c>
      <c r="Q265" s="530">
        <v>4</v>
      </c>
      <c r="R265" s="470">
        <v>49232.350000000006</v>
      </c>
      <c r="S265" s="470">
        <v>23</v>
      </c>
      <c r="T265" s="531">
        <v>2140.54</v>
      </c>
      <c r="U265" s="530">
        <v>1</v>
      </c>
      <c r="V265" s="470">
        <v>11562.26</v>
      </c>
      <c r="W265" s="470">
        <v>2</v>
      </c>
      <c r="X265" s="531">
        <v>5781.13</v>
      </c>
    </row>
    <row r="266" spans="2:24" x14ac:dyDescent="0.2">
      <c r="B266" s="470" t="s">
        <v>383</v>
      </c>
      <c r="C266" s="470" t="s">
        <v>624</v>
      </c>
      <c r="D266" s="470" t="s">
        <v>605</v>
      </c>
      <c r="E266" s="530">
        <v>8</v>
      </c>
      <c r="F266" s="470">
        <v>195129.91999999998</v>
      </c>
      <c r="G266" s="470">
        <v>170</v>
      </c>
      <c r="H266" s="531">
        <v>1147.82</v>
      </c>
      <c r="I266" s="530">
        <v>1</v>
      </c>
      <c r="J266" s="470">
        <v>2500</v>
      </c>
      <c r="K266" s="470">
        <v>1</v>
      </c>
      <c r="L266" s="531">
        <v>2500</v>
      </c>
      <c r="M266" s="530">
        <v>1</v>
      </c>
      <c r="N266" s="470">
        <v>20816.88</v>
      </c>
      <c r="O266" s="470">
        <v>14</v>
      </c>
      <c r="P266" s="531">
        <v>1486.92</v>
      </c>
      <c r="Q266" s="530">
        <v>4</v>
      </c>
      <c r="R266" s="470">
        <v>146734.45000000001</v>
      </c>
      <c r="S266" s="470">
        <v>149</v>
      </c>
      <c r="T266" s="531">
        <v>984.79</v>
      </c>
      <c r="U266" s="530">
        <v>1</v>
      </c>
      <c r="V266" s="470">
        <v>5120.24</v>
      </c>
      <c r="W266" s="470">
        <v>1</v>
      </c>
      <c r="X266" s="531">
        <v>5120.24</v>
      </c>
    </row>
    <row r="267" spans="2:24" x14ac:dyDescent="0.2">
      <c r="B267" s="470" t="s">
        <v>384</v>
      </c>
      <c r="C267" s="470" t="s">
        <v>760</v>
      </c>
      <c r="D267" s="470" t="s">
        <v>605</v>
      </c>
      <c r="E267" s="530">
        <v>6</v>
      </c>
      <c r="F267" s="470">
        <v>639394.68999999994</v>
      </c>
      <c r="G267" s="470">
        <v>140</v>
      </c>
      <c r="H267" s="531">
        <v>4567.1000000000004</v>
      </c>
      <c r="I267" s="530">
        <v>3</v>
      </c>
      <c r="J267" s="470">
        <v>471122.20999999996</v>
      </c>
      <c r="K267" s="470">
        <v>105</v>
      </c>
      <c r="L267" s="531">
        <v>4486.88</v>
      </c>
      <c r="M267" s="530">
        <v>1</v>
      </c>
      <c r="N267" s="470">
        <v>44862.48</v>
      </c>
      <c r="O267" s="470">
        <v>12</v>
      </c>
      <c r="P267" s="531">
        <v>3738.54</v>
      </c>
      <c r="Q267" s="530">
        <v>2</v>
      </c>
      <c r="R267" s="470">
        <v>123410</v>
      </c>
      <c r="S267" s="470">
        <v>23</v>
      </c>
      <c r="T267" s="531">
        <v>5365.65</v>
      </c>
      <c r="U267" s="530"/>
      <c r="V267" s="470"/>
      <c r="W267" s="470"/>
      <c r="X267" s="531"/>
    </row>
    <row r="268" spans="2:24" x14ac:dyDescent="0.2">
      <c r="B268" s="470" t="s">
        <v>761</v>
      </c>
      <c r="C268" s="470" t="s">
        <v>762</v>
      </c>
      <c r="D268" s="470" t="s">
        <v>605</v>
      </c>
      <c r="E268" s="530">
        <v>13</v>
      </c>
      <c r="F268" s="470">
        <v>1779345.3599999999</v>
      </c>
      <c r="G268" s="470">
        <v>423</v>
      </c>
      <c r="H268" s="531">
        <v>4206.49</v>
      </c>
      <c r="I268" s="530">
        <v>2</v>
      </c>
      <c r="J268" s="470">
        <v>79592.800000000003</v>
      </c>
      <c r="K268" s="470">
        <v>21</v>
      </c>
      <c r="L268" s="531">
        <v>3790.13</v>
      </c>
      <c r="M268" s="530">
        <v>2</v>
      </c>
      <c r="N268" s="470">
        <v>86479.87</v>
      </c>
      <c r="O268" s="470">
        <v>25</v>
      </c>
      <c r="P268" s="531">
        <v>3459.19</v>
      </c>
      <c r="Q268" s="530">
        <v>4</v>
      </c>
      <c r="R268" s="470">
        <v>742765.44</v>
      </c>
      <c r="S268" s="470">
        <v>200</v>
      </c>
      <c r="T268" s="531">
        <v>3713.83</v>
      </c>
      <c r="U268" s="530">
        <v>3</v>
      </c>
      <c r="V268" s="470">
        <v>578347.3600000001</v>
      </c>
      <c r="W268" s="470">
        <v>105</v>
      </c>
      <c r="X268" s="531">
        <v>5508.07</v>
      </c>
    </row>
    <row r="269" spans="2:24" x14ac:dyDescent="0.2">
      <c r="B269" s="470" t="s">
        <v>385</v>
      </c>
      <c r="C269" s="470" t="s">
        <v>386</v>
      </c>
      <c r="D269" s="470" t="s">
        <v>605</v>
      </c>
      <c r="E269" s="530">
        <v>17</v>
      </c>
      <c r="F269" s="470">
        <v>3273023.6600000006</v>
      </c>
      <c r="G269" s="470">
        <v>555</v>
      </c>
      <c r="H269" s="531">
        <v>5897.34</v>
      </c>
      <c r="I269" s="530">
        <v>4</v>
      </c>
      <c r="J269" s="470">
        <v>661522.22</v>
      </c>
      <c r="K269" s="470">
        <v>134</v>
      </c>
      <c r="L269" s="531">
        <v>4936.7299999999996</v>
      </c>
      <c r="M269" s="530">
        <v>3</v>
      </c>
      <c r="N269" s="470">
        <v>218465.13999999998</v>
      </c>
      <c r="O269" s="470">
        <v>37</v>
      </c>
      <c r="P269" s="531">
        <v>5904.46</v>
      </c>
      <c r="Q269" s="530">
        <v>6</v>
      </c>
      <c r="R269" s="470">
        <v>1075848.1499999999</v>
      </c>
      <c r="S269" s="470">
        <v>206</v>
      </c>
      <c r="T269" s="531">
        <v>5222.5600000000004</v>
      </c>
      <c r="U269" s="530">
        <v>2</v>
      </c>
      <c r="V269" s="470">
        <v>617711.02</v>
      </c>
      <c r="W269" s="470">
        <v>103</v>
      </c>
      <c r="X269" s="531">
        <v>5997.19</v>
      </c>
    </row>
    <row r="270" spans="2:24" x14ac:dyDescent="0.2">
      <c r="B270" s="470" t="s">
        <v>78</v>
      </c>
      <c r="C270" s="470" t="s">
        <v>77</v>
      </c>
      <c r="D270" s="470" t="s">
        <v>763</v>
      </c>
      <c r="E270" s="530">
        <v>8</v>
      </c>
      <c r="F270" s="470">
        <v>94311.290000000008</v>
      </c>
      <c r="G270" s="470">
        <v>45</v>
      </c>
      <c r="H270" s="531">
        <v>2095.81</v>
      </c>
      <c r="I270" s="530">
        <v>3</v>
      </c>
      <c r="J270" s="470">
        <v>62258.09</v>
      </c>
      <c r="K270" s="470">
        <v>25</v>
      </c>
      <c r="L270" s="531">
        <v>2490.3200000000002</v>
      </c>
      <c r="M270" s="530"/>
      <c r="N270" s="470"/>
      <c r="O270" s="470"/>
      <c r="P270" s="531"/>
      <c r="Q270" s="530">
        <v>3</v>
      </c>
      <c r="R270" s="470">
        <v>24621.809999999998</v>
      </c>
      <c r="S270" s="470">
        <v>17</v>
      </c>
      <c r="T270" s="531">
        <v>1448.34</v>
      </c>
      <c r="U270" s="530">
        <v>1</v>
      </c>
      <c r="V270" s="470">
        <v>5034.72</v>
      </c>
      <c r="W270" s="470">
        <v>2</v>
      </c>
      <c r="X270" s="531">
        <v>2517.36</v>
      </c>
    </row>
    <row r="271" spans="2:24" x14ac:dyDescent="0.2">
      <c r="B271" s="470" t="s">
        <v>387</v>
      </c>
      <c r="C271" s="470" t="s">
        <v>388</v>
      </c>
      <c r="D271" s="470" t="s">
        <v>605</v>
      </c>
      <c r="E271" s="530">
        <v>13</v>
      </c>
      <c r="F271" s="470">
        <v>615538.88</v>
      </c>
      <c r="G271" s="470">
        <v>35</v>
      </c>
      <c r="H271" s="531">
        <v>17586.830000000002</v>
      </c>
      <c r="I271" s="530">
        <v>3</v>
      </c>
      <c r="J271" s="470">
        <v>213435.61</v>
      </c>
      <c r="K271" s="470">
        <v>12</v>
      </c>
      <c r="L271" s="531">
        <v>17786.3</v>
      </c>
      <c r="M271" s="530">
        <v>2</v>
      </c>
      <c r="N271" s="470">
        <v>53045.759999999995</v>
      </c>
      <c r="O271" s="470">
        <v>4</v>
      </c>
      <c r="P271" s="531">
        <v>13261.44</v>
      </c>
      <c r="Q271" s="530">
        <v>6</v>
      </c>
      <c r="R271" s="470">
        <v>262460.81</v>
      </c>
      <c r="S271" s="470">
        <v>15</v>
      </c>
      <c r="T271" s="531">
        <v>17497.39</v>
      </c>
      <c r="U271" s="530">
        <v>1</v>
      </c>
      <c r="V271" s="470">
        <v>26536</v>
      </c>
      <c r="W271" s="470">
        <v>2</v>
      </c>
      <c r="X271" s="531">
        <v>13268</v>
      </c>
    </row>
    <row r="272" spans="2:24" x14ac:dyDescent="0.2">
      <c r="B272" s="470" t="s">
        <v>810</v>
      </c>
      <c r="C272" s="470" t="s">
        <v>811</v>
      </c>
      <c r="D272" s="470" t="s">
        <v>724</v>
      </c>
      <c r="E272" s="530">
        <v>5</v>
      </c>
      <c r="F272" s="470">
        <v>33601.440000000002</v>
      </c>
      <c r="G272" s="470">
        <v>16</v>
      </c>
      <c r="H272" s="531">
        <v>2100.09</v>
      </c>
      <c r="I272" s="530">
        <v>1</v>
      </c>
      <c r="J272" s="470">
        <v>4755.6000000000004</v>
      </c>
      <c r="K272" s="470">
        <v>2</v>
      </c>
      <c r="L272" s="531">
        <v>2377.8000000000002</v>
      </c>
      <c r="M272" s="530"/>
      <c r="N272" s="470"/>
      <c r="O272" s="470"/>
      <c r="P272" s="531"/>
      <c r="Q272" s="530">
        <v>2</v>
      </c>
      <c r="R272" s="470">
        <v>15411.16</v>
      </c>
      <c r="S272" s="470">
        <v>8</v>
      </c>
      <c r="T272" s="531">
        <v>1926.4</v>
      </c>
      <c r="U272" s="530">
        <v>2</v>
      </c>
      <c r="V272" s="470">
        <v>13434.68</v>
      </c>
      <c r="W272" s="470">
        <v>6</v>
      </c>
      <c r="X272" s="531">
        <v>2239.11</v>
      </c>
    </row>
    <row r="273" spans="2:24" x14ac:dyDescent="0.2">
      <c r="B273" s="470" t="s">
        <v>389</v>
      </c>
      <c r="C273" s="470" t="s">
        <v>812</v>
      </c>
      <c r="D273" s="470" t="s">
        <v>657</v>
      </c>
      <c r="E273" s="530">
        <v>8</v>
      </c>
      <c r="F273" s="470">
        <v>1331071.24</v>
      </c>
      <c r="G273" s="470">
        <v>26995</v>
      </c>
      <c r="H273" s="531">
        <v>49.31</v>
      </c>
      <c r="I273" s="530">
        <v>1</v>
      </c>
      <c r="J273" s="470">
        <v>262180.5</v>
      </c>
      <c r="K273" s="470">
        <v>13850</v>
      </c>
      <c r="L273" s="531">
        <v>18.93</v>
      </c>
      <c r="M273" s="530"/>
      <c r="N273" s="470"/>
      <c r="O273" s="470"/>
      <c r="P273" s="531"/>
      <c r="Q273" s="530">
        <v>1</v>
      </c>
      <c r="R273" s="470">
        <v>87875.7</v>
      </c>
      <c r="S273" s="470">
        <v>3410</v>
      </c>
      <c r="T273" s="531">
        <v>25.77</v>
      </c>
      <c r="U273" s="530">
        <v>4</v>
      </c>
      <c r="V273" s="470">
        <v>908889.9</v>
      </c>
      <c r="W273" s="470">
        <v>8470</v>
      </c>
      <c r="X273" s="531">
        <v>107.31</v>
      </c>
    </row>
    <row r="274" spans="2:24" x14ac:dyDescent="0.2">
      <c r="B274" s="470" t="s">
        <v>1052</v>
      </c>
      <c r="C274" s="470" t="s">
        <v>1053</v>
      </c>
      <c r="D274" s="470" t="s">
        <v>657</v>
      </c>
      <c r="E274" s="530">
        <v>3</v>
      </c>
      <c r="F274" s="470">
        <v>11585.119999999999</v>
      </c>
      <c r="G274" s="470">
        <v>47</v>
      </c>
      <c r="H274" s="531">
        <v>246.49</v>
      </c>
      <c r="I274" s="530">
        <v>1</v>
      </c>
      <c r="J274" s="470">
        <v>5865.2</v>
      </c>
      <c r="K274" s="470">
        <v>40</v>
      </c>
      <c r="L274" s="531">
        <v>146.63</v>
      </c>
      <c r="M274" s="530"/>
      <c r="N274" s="470"/>
      <c r="O274" s="470"/>
      <c r="P274" s="531"/>
      <c r="Q274" s="530">
        <v>2</v>
      </c>
      <c r="R274" s="470">
        <v>5719.92</v>
      </c>
      <c r="S274" s="470">
        <v>7</v>
      </c>
      <c r="T274" s="531">
        <v>817.13</v>
      </c>
      <c r="U274" s="530"/>
      <c r="V274" s="470"/>
      <c r="W274" s="470"/>
      <c r="X274" s="531"/>
    </row>
    <row r="275" spans="2:24" x14ac:dyDescent="0.2">
      <c r="B275" s="470" t="s">
        <v>390</v>
      </c>
      <c r="C275" s="470" t="s">
        <v>813</v>
      </c>
      <c r="D275" s="470" t="s">
        <v>662</v>
      </c>
      <c r="E275" s="530">
        <v>3</v>
      </c>
      <c r="F275" s="470">
        <v>77548.599999999991</v>
      </c>
      <c r="G275" s="470">
        <v>3564</v>
      </c>
      <c r="H275" s="531">
        <v>21.76</v>
      </c>
      <c r="I275" s="530"/>
      <c r="J275" s="470"/>
      <c r="K275" s="470"/>
      <c r="L275" s="531"/>
      <c r="M275" s="530"/>
      <c r="N275" s="470"/>
      <c r="O275" s="470"/>
      <c r="P275" s="531"/>
      <c r="Q275" s="530">
        <v>1</v>
      </c>
      <c r="R275" s="470">
        <v>18198.599999999999</v>
      </c>
      <c r="S275" s="470">
        <v>420</v>
      </c>
      <c r="T275" s="531">
        <v>43.33</v>
      </c>
      <c r="U275" s="530"/>
      <c r="V275" s="470"/>
      <c r="W275" s="470"/>
      <c r="X275" s="531"/>
    </row>
    <row r="276" spans="2:24" x14ac:dyDescent="0.2">
      <c r="B276" s="470" t="s">
        <v>391</v>
      </c>
      <c r="C276" s="470" t="s">
        <v>814</v>
      </c>
      <c r="D276" s="470" t="s">
        <v>658</v>
      </c>
      <c r="E276" s="530">
        <v>9</v>
      </c>
      <c r="F276" s="470">
        <v>162489.04999999996</v>
      </c>
      <c r="G276" s="470">
        <v>1415.5</v>
      </c>
      <c r="H276" s="531">
        <v>114.79</v>
      </c>
      <c r="I276" s="530">
        <v>3</v>
      </c>
      <c r="J276" s="470">
        <v>130607.75</v>
      </c>
      <c r="K276" s="470">
        <v>870</v>
      </c>
      <c r="L276" s="531">
        <v>150.12</v>
      </c>
      <c r="M276" s="530">
        <v>1</v>
      </c>
      <c r="N276" s="470">
        <v>899.46</v>
      </c>
      <c r="O276" s="470">
        <v>4.5</v>
      </c>
      <c r="P276" s="531">
        <v>199.88</v>
      </c>
      <c r="Q276" s="530">
        <v>3</v>
      </c>
      <c r="R276" s="470">
        <v>26155.660000000003</v>
      </c>
      <c r="S276" s="470">
        <v>445</v>
      </c>
      <c r="T276" s="531">
        <v>58.78</v>
      </c>
      <c r="U276" s="530"/>
      <c r="V276" s="470"/>
      <c r="W276" s="470"/>
      <c r="X276" s="531"/>
    </row>
    <row r="277" spans="2:24" x14ac:dyDescent="0.2">
      <c r="B277" s="470" t="s">
        <v>393</v>
      </c>
      <c r="C277" s="470" t="s">
        <v>818</v>
      </c>
      <c r="D277" s="470" t="s">
        <v>662</v>
      </c>
      <c r="E277" s="530">
        <v>1</v>
      </c>
      <c r="F277" s="470">
        <v>6077.4</v>
      </c>
      <c r="G277" s="470">
        <v>70</v>
      </c>
      <c r="H277" s="531">
        <v>86.82</v>
      </c>
      <c r="I277" s="530"/>
      <c r="J277" s="470"/>
      <c r="K277" s="470"/>
      <c r="L277" s="531"/>
      <c r="M277" s="530">
        <v>1</v>
      </c>
      <c r="N277" s="470">
        <v>6077.4</v>
      </c>
      <c r="O277" s="470">
        <v>70</v>
      </c>
      <c r="P277" s="531">
        <v>86.82</v>
      </c>
      <c r="Q277" s="530"/>
      <c r="R277" s="470"/>
      <c r="S277" s="470"/>
      <c r="T277" s="531"/>
      <c r="U277" s="530"/>
      <c r="V277" s="470"/>
      <c r="W277" s="470"/>
      <c r="X277" s="531"/>
    </row>
    <row r="278" spans="2:24" x14ac:dyDescent="0.2">
      <c r="B278" s="470" t="s">
        <v>394</v>
      </c>
      <c r="C278" s="470" t="s">
        <v>819</v>
      </c>
      <c r="D278" s="470" t="s">
        <v>662</v>
      </c>
      <c r="E278" s="530">
        <v>2</v>
      </c>
      <c r="F278" s="470">
        <v>37095.42</v>
      </c>
      <c r="G278" s="470">
        <v>114</v>
      </c>
      <c r="H278" s="531">
        <v>325.39999999999998</v>
      </c>
      <c r="I278" s="530">
        <v>1</v>
      </c>
      <c r="J278" s="470">
        <v>28183.5</v>
      </c>
      <c r="K278" s="470">
        <v>90</v>
      </c>
      <c r="L278" s="531">
        <v>313.14999999999998</v>
      </c>
      <c r="M278" s="530">
        <v>1</v>
      </c>
      <c r="N278" s="470">
        <v>8911.92</v>
      </c>
      <c r="O278" s="470">
        <v>24</v>
      </c>
      <c r="P278" s="531">
        <v>371.33</v>
      </c>
      <c r="Q278" s="530"/>
      <c r="R278" s="470"/>
      <c r="S278" s="470"/>
      <c r="T278" s="531"/>
      <c r="U278" s="530"/>
      <c r="V278" s="470"/>
      <c r="W278" s="470"/>
      <c r="X278" s="531"/>
    </row>
    <row r="279" spans="2:24" x14ac:dyDescent="0.2">
      <c r="B279" s="470" t="s">
        <v>395</v>
      </c>
      <c r="C279" s="470" t="s">
        <v>820</v>
      </c>
      <c r="D279" s="470" t="s">
        <v>662</v>
      </c>
      <c r="E279" s="530">
        <v>3</v>
      </c>
      <c r="F279" s="470">
        <v>181872.45</v>
      </c>
      <c r="G279" s="470">
        <v>430</v>
      </c>
      <c r="H279" s="531">
        <v>422.96</v>
      </c>
      <c r="I279" s="530">
        <v>2</v>
      </c>
      <c r="J279" s="470">
        <v>133058.65</v>
      </c>
      <c r="K279" s="470">
        <v>290</v>
      </c>
      <c r="L279" s="531">
        <v>458.82</v>
      </c>
      <c r="M279" s="530"/>
      <c r="N279" s="470"/>
      <c r="O279" s="470"/>
      <c r="P279" s="531"/>
      <c r="Q279" s="530">
        <v>1</v>
      </c>
      <c r="R279" s="470">
        <v>48813.8</v>
      </c>
      <c r="S279" s="470">
        <v>140</v>
      </c>
      <c r="T279" s="531">
        <v>348.67</v>
      </c>
      <c r="U279" s="530"/>
      <c r="V279" s="470"/>
      <c r="W279" s="470"/>
      <c r="X279" s="531"/>
    </row>
    <row r="280" spans="2:24" x14ac:dyDescent="0.2">
      <c r="B280" s="470" t="s">
        <v>396</v>
      </c>
      <c r="C280" s="470" t="s">
        <v>821</v>
      </c>
      <c r="D280" s="470" t="s">
        <v>662</v>
      </c>
      <c r="E280" s="530">
        <v>1</v>
      </c>
      <c r="F280" s="470">
        <v>24120</v>
      </c>
      <c r="G280" s="470">
        <v>60</v>
      </c>
      <c r="H280" s="531">
        <v>402</v>
      </c>
      <c r="I280" s="530"/>
      <c r="J280" s="470"/>
      <c r="K280" s="470"/>
      <c r="L280" s="531"/>
      <c r="M280" s="530"/>
      <c r="N280" s="470"/>
      <c r="O280" s="470"/>
      <c r="P280" s="531"/>
      <c r="Q280" s="530">
        <v>1</v>
      </c>
      <c r="R280" s="470">
        <v>24120</v>
      </c>
      <c r="S280" s="470">
        <v>60</v>
      </c>
      <c r="T280" s="531">
        <v>402</v>
      </c>
      <c r="U280" s="530"/>
      <c r="V280" s="470"/>
      <c r="W280" s="470"/>
      <c r="X280" s="531"/>
    </row>
    <row r="281" spans="2:24" x14ac:dyDescent="0.2">
      <c r="B281" s="470" t="s">
        <v>397</v>
      </c>
      <c r="C281" s="470" t="s">
        <v>822</v>
      </c>
      <c r="D281" s="470" t="s">
        <v>662</v>
      </c>
      <c r="E281" s="530">
        <v>2</v>
      </c>
      <c r="F281" s="470">
        <v>90676.6</v>
      </c>
      <c r="G281" s="470">
        <v>1140</v>
      </c>
      <c r="H281" s="531">
        <v>79.540000000000006</v>
      </c>
      <c r="I281" s="530"/>
      <c r="J281" s="470"/>
      <c r="K281" s="470"/>
      <c r="L281" s="531"/>
      <c r="M281" s="530">
        <v>1</v>
      </c>
      <c r="N281" s="470">
        <v>21066.400000000001</v>
      </c>
      <c r="O281" s="470">
        <v>80</v>
      </c>
      <c r="P281" s="531">
        <v>263.33</v>
      </c>
      <c r="Q281" s="530">
        <v>1</v>
      </c>
      <c r="R281" s="470">
        <v>69610.2</v>
      </c>
      <c r="S281" s="470">
        <v>1060</v>
      </c>
      <c r="T281" s="531">
        <v>65.67</v>
      </c>
      <c r="U281" s="530"/>
      <c r="V281" s="470"/>
      <c r="W281" s="470"/>
      <c r="X281" s="531"/>
    </row>
    <row r="282" spans="2:24" x14ac:dyDescent="0.2">
      <c r="B282" s="470" t="s">
        <v>398</v>
      </c>
      <c r="C282" s="470" t="s">
        <v>823</v>
      </c>
      <c r="D282" s="470" t="s">
        <v>662</v>
      </c>
      <c r="E282" s="530">
        <v>7</v>
      </c>
      <c r="F282" s="470">
        <v>2221133.0600000005</v>
      </c>
      <c r="G282" s="470">
        <v>13916</v>
      </c>
      <c r="H282" s="531">
        <v>159.61000000000001</v>
      </c>
      <c r="I282" s="530">
        <v>2</v>
      </c>
      <c r="J282" s="470">
        <v>1143887.2</v>
      </c>
      <c r="K282" s="470">
        <v>7670</v>
      </c>
      <c r="L282" s="531">
        <v>149.13999999999999</v>
      </c>
      <c r="M282" s="530"/>
      <c r="N282" s="470"/>
      <c r="O282" s="470"/>
      <c r="P282" s="531"/>
      <c r="Q282" s="530">
        <v>2</v>
      </c>
      <c r="R282" s="470">
        <v>263299</v>
      </c>
      <c r="S282" s="470">
        <v>1700</v>
      </c>
      <c r="T282" s="531">
        <v>154.88</v>
      </c>
      <c r="U282" s="530">
        <v>1</v>
      </c>
      <c r="V282" s="470">
        <v>402926.9</v>
      </c>
      <c r="W282" s="470">
        <v>1770</v>
      </c>
      <c r="X282" s="531">
        <v>227.64</v>
      </c>
    </row>
    <row r="283" spans="2:24" x14ac:dyDescent="0.2">
      <c r="B283" s="470" t="s">
        <v>399</v>
      </c>
      <c r="C283" s="470" t="s">
        <v>826</v>
      </c>
      <c r="D283" s="470" t="s">
        <v>658</v>
      </c>
      <c r="E283" s="530">
        <v>4</v>
      </c>
      <c r="F283" s="470">
        <v>123971.76000000001</v>
      </c>
      <c r="G283" s="470">
        <v>675</v>
      </c>
      <c r="H283" s="531">
        <v>183.66</v>
      </c>
      <c r="I283" s="530"/>
      <c r="J283" s="470"/>
      <c r="K283" s="470"/>
      <c r="L283" s="531"/>
      <c r="M283" s="530"/>
      <c r="N283" s="470"/>
      <c r="O283" s="470"/>
      <c r="P283" s="531"/>
      <c r="Q283" s="530">
        <v>3</v>
      </c>
      <c r="R283" s="470">
        <v>47972.759999999995</v>
      </c>
      <c r="S283" s="470">
        <v>375</v>
      </c>
      <c r="T283" s="531">
        <v>127.93</v>
      </c>
      <c r="U283" s="530">
        <v>1</v>
      </c>
      <c r="V283" s="470">
        <v>75999</v>
      </c>
      <c r="W283" s="470">
        <v>300</v>
      </c>
      <c r="X283" s="531">
        <v>253.33</v>
      </c>
    </row>
    <row r="284" spans="2:24" x14ac:dyDescent="0.2">
      <c r="B284" s="470" t="s">
        <v>400</v>
      </c>
      <c r="C284" s="470" t="s">
        <v>401</v>
      </c>
      <c r="D284" s="470" t="s">
        <v>658</v>
      </c>
      <c r="E284" s="530">
        <v>3</v>
      </c>
      <c r="F284" s="470">
        <v>350697.1</v>
      </c>
      <c r="G284" s="470">
        <v>2600</v>
      </c>
      <c r="H284" s="531">
        <v>134.88</v>
      </c>
      <c r="I284" s="530">
        <v>1</v>
      </c>
      <c r="J284" s="470">
        <v>74307</v>
      </c>
      <c r="K284" s="470">
        <v>930</v>
      </c>
      <c r="L284" s="531">
        <v>79.900000000000006</v>
      </c>
      <c r="M284" s="530"/>
      <c r="N284" s="470"/>
      <c r="O284" s="470"/>
      <c r="P284" s="531"/>
      <c r="Q284" s="530">
        <v>1</v>
      </c>
      <c r="R284" s="470">
        <v>65596</v>
      </c>
      <c r="S284" s="470">
        <v>460</v>
      </c>
      <c r="T284" s="531">
        <v>142.6</v>
      </c>
      <c r="U284" s="530">
        <v>1</v>
      </c>
      <c r="V284" s="470">
        <v>210794.1</v>
      </c>
      <c r="W284" s="470">
        <v>1210</v>
      </c>
      <c r="X284" s="531">
        <v>174.21</v>
      </c>
    </row>
    <row r="285" spans="2:24" x14ac:dyDescent="0.2">
      <c r="B285" s="470" t="s">
        <v>402</v>
      </c>
      <c r="C285" s="470" t="s">
        <v>403</v>
      </c>
      <c r="D285" s="470" t="s">
        <v>662</v>
      </c>
      <c r="E285" s="530">
        <v>5</v>
      </c>
      <c r="F285" s="470">
        <v>1802179.93</v>
      </c>
      <c r="G285" s="470">
        <v>4891</v>
      </c>
      <c r="H285" s="531">
        <v>368.47</v>
      </c>
      <c r="I285" s="530">
        <v>1</v>
      </c>
      <c r="J285" s="470">
        <v>1337430</v>
      </c>
      <c r="K285" s="470">
        <v>4090</v>
      </c>
      <c r="L285" s="531">
        <v>327</v>
      </c>
      <c r="M285" s="530"/>
      <c r="N285" s="470"/>
      <c r="O285" s="470"/>
      <c r="P285" s="531"/>
      <c r="Q285" s="530">
        <v>1</v>
      </c>
      <c r="R285" s="470">
        <v>38333.4</v>
      </c>
      <c r="S285" s="470">
        <v>20</v>
      </c>
      <c r="T285" s="531">
        <v>1916.67</v>
      </c>
      <c r="U285" s="530">
        <v>1</v>
      </c>
      <c r="V285" s="470">
        <v>108744.3</v>
      </c>
      <c r="W285" s="470">
        <v>210</v>
      </c>
      <c r="X285" s="531">
        <v>517.83000000000004</v>
      </c>
    </row>
    <row r="286" spans="2:24" x14ac:dyDescent="0.2">
      <c r="B286" s="470" t="s">
        <v>404</v>
      </c>
      <c r="C286" s="470" t="s">
        <v>405</v>
      </c>
      <c r="D286" s="470" t="s">
        <v>662</v>
      </c>
      <c r="E286" s="530">
        <v>1</v>
      </c>
      <c r="F286" s="470">
        <v>44880</v>
      </c>
      <c r="G286" s="470">
        <v>40</v>
      </c>
      <c r="H286" s="531">
        <v>1122</v>
      </c>
      <c r="I286" s="530">
        <v>1</v>
      </c>
      <c r="J286" s="470">
        <v>44880</v>
      </c>
      <c r="K286" s="470">
        <v>40</v>
      </c>
      <c r="L286" s="531">
        <v>1122</v>
      </c>
      <c r="M286" s="530"/>
      <c r="N286" s="470"/>
      <c r="O286" s="470"/>
      <c r="P286" s="531"/>
      <c r="Q286" s="530"/>
      <c r="R286" s="470"/>
      <c r="S286" s="470"/>
      <c r="T286" s="531"/>
      <c r="U286" s="530"/>
      <c r="V286" s="470"/>
      <c r="W286" s="470"/>
      <c r="X286" s="531"/>
    </row>
    <row r="287" spans="2:24" x14ac:dyDescent="0.2">
      <c r="B287" s="470" t="s">
        <v>886</v>
      </c>
      <c r="C287" s="470" t="s">
        <v>887</v>
      </c>
      <c r="D287" s="470" t="s">
        <v>658</v>
      </c>
      <c r="E287" s="530">
        <v>7</v>
      </c>
      <c r="F287" s="470">
        <v>12270842.85</v>
      </c>
      <c r="G287" s="470">
        <v>8019</v>
      </c>
      <c r="H287" s="531">
        <v>1530.22</v>
      </c>
      <c r="I287" s="530">
        <v>6</v>
      </c>
      <c r="J287" s="470">
        <v>10511755.35</v>
      </c>
      <c r="K287" s="470">
        <v>7409</v>
      </c>
      <c r="L287" s="531">
        <v>1418.78</v>
      </c>
      <c r="M287" s="530"/>
      <c r="N287" s="470"/>
      <c r="O287" s="470"/>
      <c r="P287" s="531"/>
      <c r="Q287" s="530"/>
      <c r="R287" s="470"/>
      <c r="S287" s="470"/>
      <c r="T287" s="531"/>
      <c r="U287" s="530">
        <v>1</v>
      </c>
      <c r="V287" s="470">
        <v>1759087.5</v>
      </c>
      <c r="W287" s="470">
        <v>610</v>
      </c>
      <c r="X287" s="531">
        <v>2883.75</v>
      </c>
    </row>
    <row r="288" spans="2:24" x14ac:dyDescent="0.2">
      <c r="B288" s="470" t="s">
        <v>406</v>
      </c>
      <c r="C288" s="470" t="s">
        <v>407</v>
      </c>
      <c r="D288" s="470" t="s">
        <v>658</v>
      </c>
      <c r="E288" s="530">
        <v>1</v>
      </c>
      <c r="F288" s="470">
        <v>660257.9</v>
      </c>
      <c r="G288" s="470">
        <v>10370</v>
      </c>
      <c r="H288" s="531">
        <v>63.67</v>
      </c>
      <c r="I288" s="530">
        <v>1</v>
      </c>
      <c r="J288" s="470">
        <v>660257.9</v>
      </c>
      <c r="K288" s="470">
        <v>10370</v>
      </c>
      <c r="L288" s="531">
        <v>63.67</v>
      </c>
      <c r="M288" s="530"/>
      <c r="N288" s="470"/>
      <c r="O288" s="470"/>
      <c r="P288" s="531"/>
      <c r="Q288" s="530"/>
      <c r="R288" s="470"/>
      <c r="S288" s="470"/>
      <c r="T288" s="531"/>
      <c r="U288" s="530"/>
      <c r="V288" s="470"/>
      <c r="W288" s="470"/>
      <c r="X288" s="531"/>
    </row>
    <row r="289" spans="2:24" x14ac:dyDescent="0.2">
      <c r="B289" s="470" t="s">
        <v>408</v>
      </c>
      <c r="C289" s="470" t="s">
        <v>409</v>
      </c>
      <c r="D289" s="470" t="s">
        <v>653</v>
      </c>
      <c r="E289" s="530">
        <v>2</v>
      </c>
      <c r="F289" s="470">
        <v>56254.2</v>
      </c>
      <c r="G289" s="470">
        <v>940</v>
      </c>
      <c r="H289" s="531">
        <v>59.84</v>
      </c>
      <c r="I289" s="530"/>
      <c r="J289" s="470"/>
      <c r="K289" s="470"/>
      <c r="L289" s="531"/>
      <c r="M289" s="530"/>
      <c r="N289" s="470"/>
      <c r="O289" s="470"/>
      <c r="P289" s="531"/>
      <c r="Q289" s="530">
        <v>1</v>
      </c>
      <c r="R289" s="470">
        <v>25274.7</v>
      </c>
      <c r="S289" s="470">
        <v>370</v>
      </c>
      <c r="T289" s="531">
        <v>68.31</v>
      </c>
      <c r="U289" s="530">
        <v>1</v>
      </c>
      <c r="V289" s="470">
        <v>30979.5</v>
      </c>
      <c r="W289" s="470">
        <v>570</v>
      </c>
      <c r="X289" s="531">
        <v>54.35</v>
      </c>
    </row>
    <row r="290" spans="2:24" x14ac:dyDescent="0.2">
      <c r="B290" s="470" t="s">
        <v>410</v>
      </c>
      <c r="C290" s="470" t="s">
        <v>411</v>
      </c>
      <c r="D290" s="470" t="s">
        <v>653</v>
      </c>
      <c r="E290" s="530">
        <v>1</v>
      </c>
      <c r="F290" s="470">
        <v>59137.1</v>
      </c>
      <c r="G290" s="470">
        <v>370</v>
      </c>
      <c r="H290" s="531">
        <v>159.83000000000001</v>
      </c>
      <c r="I290" s="530"/>
      <c r="J290" s="470"/>
      <c r="K290" s="470"/>
      <c r="L290" s="531"/>
      <c r="M290" s="530"/>
      <c r="N290" s="470"/>
      <c r="O290" s="470"/>
      <c r="P290" s="531"/>
      <c r="Q290" s="530">
        <v>1</v>
      </c>
      <c r="R290" s="470">
        <v>59137.1</v>
      </c>
      <c r="S290" s="470">
        <v>370</v>
      </c>
      <c r="T290" s="531">
        <v>159.83000000000001</v>
      </c>
      <c r="U290" s="530"/>
      <c r="V290" s="470"/>
      <c r="W290" s="470"/>
      <c r="X290" s="531"/>
    </row>
    <row r="291" spans="2:24" x14ac:dyDescent="0.2">
      <c r="B291" s="470" t="s">
        <v>827</v>
      </c>
      <c r="C291" s="470" t="s">
        <v>828</v>
      </c>
      <c r="D291" s="470" t="s">
        <v>658</v>
      </c>
      <c r="E291" s="530">
        <v>1</v>
      </c>
      <c r="F291" s="470">
        <v>4885669.8</v>
      </c>
      <c r="G291" s="470">
        <v>292380</v>
      </c>
      <c r="H291" s="531">
        <v>16.71</v>
      </c>
      <c r="I291" s="530"/>
      <c r="J291" s="470"/>
      <c r="K291" s="470"/>
      <c r="L291" s="531"/>
      <c r="M291" s="530"/>
      <c r="N291" s="470"/>
      <c r="O291" s="470"/>
      <c r="P291" s="531"/>
      <c r="Q291" s="530">
        <v>1</v>
      </c>
      <c r="R291" s="470">
        <v>4885669.8</v>
      </c>
      <c r="S291" s="470">
        <v>292380</v>
      </c>
      <c r="T291" s="531">
        <v>16.71</v>
      </c>
      <c r="U291" s="530"/>
      <c r="V291" s="470"/>
      <c r="W291" s="470"/>
      <c r="X291" s="531"/>
    </row>
    <row r="292" spans="2:24" x14ac:dyDescent="0.2">
      <c r="B292" s="470" t="s">
        <v>29</v>
      </c>
      <c r="C292" s="470" t="s">
        <v>829</v>
      </c>
      <c r="D292" s="470" t="s">
        <v>662</v>
      </c>
      <c r="E292" s="530">
        <v>33</v>
      </c>
      <c r="F292" s="470">
        <v>886043.78000000014</v>
      </c>
      <c r="G292" s="470">
        <v>86418</v>
      </c>
      <c r="H292" s="531">
        <v>10.25</v>
      </c>
      <c r="I292" s="530">
        <v>12</v>
      </c>
      <c r="J292" s="470">
        <v>187448.21</v>
      </c>
      <c r="K292" s="470">
        <v>13753</v>
      </c>
      <c r="L292" s="531">
        <v>13.63</v>
      </c>
      <c r="M292" s="530">
        <v>5</v>
      </c>
      <c r="N292" s="470">
        <v>107976.9</v>
      </c>
      <c r="O292" s="470">
        <v>8156</v>
      </c>
      <c r="P292" s="531">
        <v>13.24</v>
      </c>
      <c r="Q292" s="530">
        <v>6</v>
      </c>
      <c r="R292" s="470">
        <v>326251.92000000004</v>
      </c>
      <c r="S292" s="470">
        <v>36344</v>
      </c>
      <c r="T292" s="531">
        <v>8.98</v>
      </c>
      <c r="U292" s="530">
        <v>8</v>
      </c>
      <c r="V292" s="470">
        <v>195880.75</v>
      </c>
      <c r="W292" s="470">
        <v>20715</v>
      </c>
      <c r="X292" s="531">
        <v>9.4600000000000009</v>
      </c>
    </row>
  </sheetData>
  <mergeCells count="5">
    <mergeCell ref="E1:H3"/>
    <mergeCell ref="I1:L3"/>
    <mergeCell ref="M1:P3"/>
    <mergeCell ref="Q1:T3"/>
    <mergeCell ref="U1:X3"/>
  </mergeCells>
  <pageMargins left="0.7" right="0.7" top="0.75" bottom="0.75" header="0.3" footer="0.3"/>
  <pageSetup orientation="portrait" r:id="rId1"/>
  <headerFooter>
    <oddFooter>&amp;L&amp;1#&amp;"Calibri"&amp;11&amp;K000000Classification: Public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260"/>
  <sheetViews>
    <sheetView workbookViewId="0">
      <pane ySplit="4" topLeftCell="A5" activePane="bottomLeft" state="frozen"/>
      <selection pane="bottomLeft" activeCell="A4" sqref="A4"/>
    </sheetView>
  </sheetViews>
  <sheetFormatPr defaultRowHeight="14.25" x14ac:dyDescent="0.2"/>
  <cols>
    <col min="1" max="2" width="9.140625" style="467"/>
    <col min="3" max="3" width="50.140625" style="467" customWidth="1"/>
    <col min="4" max="4" width="20.42578125" style="467" customWidth="1"/>
    <col min="5" max="5" width="11.5703125" style="471" customWidth="1"/>
    <col min="6" max="6" width="19.140625" style="467" customWidth="1"/>
    <col min="7" max="7" width="14.5703125" style="467" customWidth="1"/>
    <col min="8" max="8" width="14.5703125" style="472" customWidth="1"/>
    <col min="9" max="9" width="11.5703125" style="471" customWidth="1"/>
    <col min="10" max="11" width="14.5703125" style="467" customWidth="1"/>
    <col min="12" max="12" width="14.5703125" style="472" customWidth="1"/>
    <col min="13" max="13" width="11.5703125" style="471" customWidth="1"/>
    <col min="14" max="15" width="14.5703125" style="467" customWidth="1"/>
    <col min="16" max="16" width="14.5703125" style="472" customWidth="1"/>
    <col min="17" max="17" width="11.5703125" style="471" customWidth="1"/>
    <col min="18" max="19" width="14.5703125" style="467" customWidth="1"/>
    <col min="20" max="20" width="14.5703125" style="472" customWidth="1"/>
    <col min="21" max="21" width="11.5703125" style="471" customWidth="1"/>
    <col min="22" max="23" width="14.5703125" style="467" customWidth="1"/>
    <col min="24" max="24" width="14.5703125" style="472" customWidth="1"/>
    <col min="25" max="258" width="9.140625" style="467"/>
    <col min="259" max="259" width="50.140625" style="467" customWidth="1"/>
    <col min="260" max="260" width="20.42578125" style="467" customWidth="1"/>
    <col min="261" max="261" width="11.5703125" style="467" customWidth="1"/>
    <col min="262" max="262" width="19.140625" style="467" customWidth="1"/>
    <col min="263" max="264" width="14.5703125" style="467" customWidth="1"/>
    <col min="265" max="265" width="11.5703125" style="467" customWidth="1"/>
    <col min="266" max="268" width="14.5703125" style="467" customWidth="1"/>
    <col min="269" max="269" width="11.5703125" style="467" customWidth="1"/>
    <col min="270" max="272" width="14.5703125" style="467" customWidth="1"/>
    <col min="273" max="273" width="11.5703125" style="467" customWidth="1"/>
    <col min="274" max="276" width="14.5703125" style="467" customWidth="1"/>
    <col min="277" max="277" width="11.5703125" style="467" customWidth="1"/>
    <col min="278" max="280" width="14.5703125" style="467" customWidth="1"/>
    <col min="281" max="514" width="9.140625" style="467"/>
    <col min="515" max="515" width="50.140625" style="467" customWidth="1"/>
    <col min="516" max="516" width="20.42578125" style="467" customWidth="1"/>
    <col min="517" max="517" width="11.5703125" style="467" customWidth="1"/>
    <col min="518" max="518" width="19.140625" style="467" customWidth="1"/>
    <col min="519" max="520" width="14.5703125" style="467" customWidth="1"/>
    <col min="521" max="521" width="11.5703125" style="467" customWidth="1"/>
    <col min="522" max="524" width="14.5703125" style="467" customWidth="1"/>
    <col min="525" max="525" width="11.5703125" style="467" customWidth="1"/>
    <col min="526" max="528" width="14.5703125" style="467" customWidth="1"/>
    <col min="529" max="529" width="11.5703125" style="467" customWidth="1"/>
    <col min="530" max="532" width="14.5703125" style="467" customWidth="1"/>
    <col min="533" max="533" width="11.5703125" style="467" customWidth="1"/>
    <col min="534" max="536" width="14.5703125" style="467" customWidth="1"/>
    <col min="537" max="770" width="9.140625" style="467"/>
    <col min="771" max="771" width="50.140625" style="467" customWidth="1"/>
    <col min="772" max="772" width="20.42578125" style="467" customWidth="1"/>
    <col min="773" max="773" width="11.5703125" style="467" customWidth="1"/>
    <col min="774" max="774" width="19.140625" style="467" customWidth="1"/>
    <col min="775" max="776" width="14.5703125" style="467" customWidth="1"/>
    <col min="777" max="777" width="11.5703125" style="467" customWidth="1"/>
    <col min="778" max="780" width="14.5703125" style="467" customWidth="1"/>
    <col min="781" max="781" width="11.5703125" style="467" customWidth="1"/>
    <col min="782" max="784" width="14.5703125" style="467" customWidth="1"/>
    <col min="785" max="785" width="11.5703125" style="467" customWidth="1"/>
    <col min="786" max="788" width="14.5703125" style="467" customWidth="1"/>
    <col min="789" max="789" width="11.5703125" style="467" customWidth="1"/>
    <col min="790" max="792" width="14.5703125" style="467" customWidth="1"/>
    <col min="793" max="1026" width="9.140625" style="467"/>
    <col min="1027" max="1027" width="50.140625" style="467" customWidth="1"/>
    <col min="1028" max="1028" width="20.42578125" style="467" customWidth="1"/>
    <col min="1029" max="1029" width="11.5703125" style="467" customWidth="1"/>
    <col min="1030" max="1030" width="19.140625" style="467" customWidth="1"/>
    <col min="1031" max="1032" width="14.5703125" style="467" customWidth="1"/>
    <col min="1033" max="1033" width="11.5703125" style="467" customWidth="1"/>
    <col min="1034" max="1036" width="14.5703125" style="467" customWidth="1"/>
    <col min="1037" max="1037" width="11.5703125" style="467" customWidth="1"/>
    <col min="1038" max="1040" width="14.5703125" style="467" customWidth="1"/>
    <col min="1041" max="1041" width="11.5703125" style="467" customWidth="1"/>
    <col min="1042" max="1044" width="14.5703125" style="467" customWidth="1"/>
    <col min="1045" max="1045" width="11.5703125" style="467" customWidth="1"/>
    <col min="1046" max="1048" width="14.5703125" style="467" customWidth="1"/>
    <col min="1049" max="1282" width="9.140625" style="467"/>
    <col min="1283" max="1283" width="50.140625" style="467" customWidth="1"/>
    <col min="1284" max="1284" width="20.42578125" style="467" customWidth="1"/>
    <col min="1285" max="1285" width="11.5703125" style="467" customWidth="1"/>
    <col min="1286" max="1286" width="19.140625" style="467" customWidth="1"/>
    <col min="1287" max="1288" width="14.5703125" style="467" customWidth="1"/>
    <col min="1289" max="1289" width="11.5703125" style="467" customWidth="1"/>
    <col min="1290" max="1292" width="14.5703125" style="467" customWidth="1"/>
    <col min="1293" max="1293" width="11.5703125" style="467" customWidth="1"/>
    <col min="1294" max="1296" width="14.5703125" style="467" customWidth="1"/>
    <col min="1297" max="1297" width="11.5703125" style="467" customWidth="1"/>
    <col min="1298" max="1300" width="14.5703125" style="467" customWidth="1"/>
    <col min="1301" max="1301" width="11.5703125" style="467" customWidth="1"/>
    <col min="1302" max="1304" width="14.5703125" style="467" customWidth="1"/>
    <col min="1305" max="1538" width="9.140625" style="467"/>
    <col min="1539" max="1539" width="50.140625" style="467" customWidth="1"/>
    <col min="1540" max="1540" width="20.42578125" style="467" customWidth="1"/>
    <col min="1541" max="1541" width="11.5703125" style="467" customWidth="1"/>
    <col min="1542" max="1542" width="19.140625" style="467" customWidth="1"/>
    <col min="1543" max="1544" width="14.5703125" style="467" customWidth="1"/>
    <col min="1545" max="1545" width="11.5703125" style="467" customWidth="1"/>
    <col min="1546" max="1548" width="14.5703125" style="467" customWidth="1"/>
    <col min="1549" max="1549" width="11.5703125" style="467" customWidth="1"/>
    <col min="1550" max="1552" width="14.5703125" style="467" customWidth="1"/>
    <col min="1553" max="1553" width="11.5703125" style="467" customWidth="1"/>
    <col min="1554" max="1556" width="14.5703125" style="467" customWidth="1"/>
    <col min="1557" max="1557" width="11.5703125" style="467" customWidth="1"/>
    <col min="1558" max="1560" width="14.5703125" style="467" customWidth="1"/>
    <col min="1561" max="1794" width="9.140625" style="467"/>
    <col min="1795" max="1795" width="50.140625" style="467" customWidth="1"/>
    <col min="1796" max="1796" width="20.42578125" style="467" customWidth="1"/>
    <col min="1797" max="1797" width="11.5703125" style="467" customWidth="1"/>
    <col min="1798" max="1798" width="19.140625" style="467" customWidth="1"/>
    <col min="1799" max="1800" width="14.5703125" style="467" customWidth="1"/>
    <col min="1801" max="1801" width="11.5703125" style="467" customWidth="1"/>
    <col min="1802" max="1804" width="14.5703125" style="467" customWidth="1"/>
    <col min="1805" max="1805" width="11.5703125" style="467" customWidth="1"/>
    <col min="1806" max="1808" width="14.5703125" style="467" customWidth="1"/>
    <col min="1809" max="1809" width="11.5703125" style="467" customWidth="1"/>
    <col min="1810" max="1812" width="14.5703125" style="467" customWidth="1"/>
    <col min="1813" max="1813" width="11.5703125" style="467" customWidth="1"/>
    <col min="1814" max="1816" width="14.5703125" style="467" customWidth="1"/>
    <col min="1817" max="2050" width="9.140625" style="467"/>
    <col min="2051" max="2051" width="50.140625" style="467" customWidth="1"/>
    <col min="2052" max="2052" width="20.42578125" style="467" customWidth="1"/>
    <col min="2053" max="2053" width="11.5703125" style="467" customWidth="1"/>
    <col min="2054" max="2054" width="19.140625" style="467" customWidth="1"/>
    <col min="2055" max="2056" width="14.5703125" style="467" customWidth="1"/>
    <col min="2057" max="2057" width="11.5703125" style="467" customWidth="1"/>
    <col min="2058" max="2060" width="14.5703125" style="467" customWidth="1"/>
    <col min="2061" max="2061" width="11.5703125" style="467" customWidth="1"/>
    <col min="2062" max="2064" width="14.5703125" style="467" customWidth="1"/>
    <col min="2065" max="2065" width="11.5703125" style="467" customWidth="1"/>
    <col min="2066" max="2068" width="14.5703125" style="467" customWidth="1"/>
    <col min="2069" max="2069" width="11.5703125" style="467" customWidth="1"/>
    <col min="2070" max="2072" width="14.5703125" style="467" customWidth="1"/>
    <col min="2073" max="2306" width="9.140625" style="467"/>
    <col min="2307" max="2307" width="50.140625" style="467" customWidth="1"/>
    <col min="2308" max="2308" width="20.42578125" style="467" customWidth="1"/>
    <col min="2309" max="2309" width="11.5703125" style="467" customWidth="1"/>
    <col min="2310" max="2310" width="19.140625" style="467" customWidth="1"/>
    <col min="2311" max="2312" width="14.5703125" style="467" customWidth="1"/>
    <col min="2313" max="2313" width="11.5703125" style="467" customWidth="1"/>
    <col min="2314" max="2316" width="14.5703125" style="467" customWidth="1"/>
    <col min="2317" max="2317" width="11.5703125" style="467" customWidth="1"/>
    <col min="2318" max="2320" width="14.5703125" style="467" customWidth="1"/>
    <col min="2321" max="2321" width="11.5703125" style="467" customWidth="1"/>
    <col min="2322" max="2324" width="14.5703125" style="467" customWidth="1"/>
    <col min="2325" max="2325" width="11.5703125" style="467" customWidth="1"/>
    <col min="2326" max="2328" width="14.5703125" style="467" customWidth="1"/>
    <col min="2329" max="2562" width="9.140625" style="467"/>
    <col min="2563" max="2563" width="50.140625" style="467" customWidth="1"/>
    <col min="2564" max="2564" width="20.42578125" style="467" customWidth="1"/>
    <col min="2565" max="2565" width="11.5703125" style="467" customWidth="1"/>
    <col min="2566" max="2566" width="19.140625" style="467" customWidth="1"/>
    <col min="2567" max="2568" width="14.5703125" style="467" customWidth="1"/>
    <col min="2569" max="2569" width="11.5703125" style="467" customWidth="1"/>
    <col min="2570" max="2572" width="14.5703125" style="467" customWidth="1"/>
    <col min="2573" max="2573" width="11.5703125" style="467" customWidth="1"/>
    <col min="2574" max="2576" width="14.5703125" style="467" customWidth="1"/>
    <col min="2577" max="2577" width="11.5703125" style="467" customWidth="1"/>
    <col min="2578" max="2580" width="14.5703125" style="467" customWidth="1"/>
    <col min="2581" max="2581" width="11.5703125" style="467" customWidth="1"/>
    <col min="2582" max="2584" width="14.5703125" style="467" customWidth="1"/>
    <col min="2585" max="2818" width="9.140625" style="467"/>
    <col min="2819" max="2819" width="50.140625" style="467" customWidth="1"/>
    <col min="2820" max="2820" width="20.42578125" style="467" customWidth="1"/>
    <col min="2821" max="2821" width="11.5703125" style="467" customWidth="1"/>
    <col min="2822" max="2822" width="19.140625" style="467" customWidth="1"/>
    <col min="2823" max="2824" width="14.5703125" style="467" customWidth="1"/>
    <col min="2825" max="2825" width="11.5703125" style="467" customWidth="1"/>
    <col min="2826" max="2828" width="14.5703125" style="467" customWidth="1"/>
    <col min="2829" max="2829" width="11.5703125" style="467" customWidth="1"/>
    <col min="2830" max="2832" width="14.5703125" style="467" customWidth="1"/>
    <col min="2833" max="2833" width="11.5703125" style="467" customWidth="1"/>
    <col min="2834" max="2836" width="14.5703125" style="467" customWidth="1"/>
    <col min="2837" max="2837" width="11.5703125" style="467" customWidth="1"/>
    <col min="2838" max="2840" width="14.5703125" style="467" customWidth="1"/>
    <col min="2841" max="3074" width="9.140625" style="467"/>
    <col min="3075" max="3075" width="50.140625" style="467" customWidth="1"/>
    <col min="3076" max="3076" width="20.42578125" style="467" customWidth="1"/>
    <col min="3077" max="3077" width="11.5703125" style="467" customWidth="1"/>
    <col min="3078" max="3078" width="19.140625" style="467" customWidth="1"/>
    <col min="3079" max="3080" width="14.5703125" style="467" customWidth="1"/>
    <col min="3081" max="3081" width="11.5703125" style="467" customWidth="1"/>
    <col min="3082" max="3084" width="14.5703125" style="467" customWidth="1"/>
    <col min="3085" max="3085" width="11.5703125" style="467" customWidth="1"/>
    <col min="3086" max="3088" width="14.5703125" style="467" customWidth="1"/>
    <col min="3089" max="3089" width="11.5703125" style="467" customWidth="1"/>
    <col min="3090" max="3092" width="14.5703125" style="467" customWidth="1"/>
    <col min="3093" max="3093" width="11.5703125" style="467" customWidth="1"/>
    <col min="3094" max="3096" width="14.5703125" style="467" customWidth="1"/>
    <col min="3097" max="3330" width="9.140625" style="467"/>
    <col min="3331" max="3331" width="50.140625" style="467" customWidth="1"/>
    <col min="3332" max="3332" width="20.42578125" style="467" customWidth="1"/>
    <col min="3333" max="3333" width="11.5703125" style="467" customWidth="1"/>
    <col min="3334" max="3334" width="19.140625" style="467" customWidth="1"/>
    <col min="3335" max="3336" width="14.5703125" style="467" customWidth="1"/>
    <col min="3337" max="3337" width="11.5703125" style="467" customWidth="1"/>
    <col min="3338" max="3340" width="14.5703125" style="467" customWidth="1"/>
    <col min="3341" max="3341" width="11.5703125" style="467" customWidth="1"/>
    <col min="3342" max="3344" width="14.5703125" style="467" customWidth="1"/>
    <col min="3345" max="3345" width="11.5703125" style="467" customWidth="1"/>
    <col min="3346" max="3348" width="14.5703125" style="467" customWidth="1"/>
    <col min="3349" max="3349" width="11.5703125" style="467" customWidth="1"/>
    <col min="3350" max="3352" width="14.5703125" style="467" customWidth="1"/>
    <col min="3353" max="3586" width="9.140625" style="467"/>
    <col min="3587" max="3587" width="50.140625" style="467" customWidth="1"/>
    <col min="3588" max="3588" width="20.42578125" style="467" customWidth="1"/>
    <col min="3589" max="3589" width="11.5703125" style="467" customWidth="1"/>
    <col min="3590" max="3590" width="19.140625" style="467" customWidth="1"/>
    <col min="3591" max="3592" width="14.5703125" style="467" customWidth="1"/>
    <col min="3593" max="3593" width="11.5703125" style="467" customWidth="1"/>
    <col min="3594" max="3596" width="14.5703125" style="467" customWidth="1"/>
    <col min="3597" max="3597" width="11.5703125" style="467" customWidth="1"/>
    <col min="3598" max="3600" width="14.5703125" style="467" customWidth="1"/>
    <col min="3601" max="3601" width="11.5703125" style="467" customWidth="1"/>
    <col min="3602" max="3604" width="14.5703125" style="467" customWidth="1"/>
    <col min="3605" max="3605" width="11.5703125" style="467" customWidth="1"/>
    <col min="3606" max="3608" width="14.5703125" style="467" customWidth="1"/>
    <col min="3609" max="3842" width="9.140625" style="467"/>
    <col min="3843" max="3843" width="50.140625" style="467" customWidth="1"/>
    <col min="3844" max="3844" width="20.42578125" style="467" customWidth="1"/>
    <col min="3845" max="3845" width="11.5703125" style="467" customWidth="1"/>
    <col min="3846" max="3846" width="19.140625" style="467" customWidth="1"/>
    <col min="3847" max="3848" width="14.5703125" style="467" customWidth="1"/>
    <col min="3849" max="3849" width="11.5703125" style="467" customWidth="1"/>
    <col min="3850" max="3852" width="14.5703125" style="467" customWidth="1"/>
    <col min="3853" max="3853" width="11.5703125" style="467" customWidth="1"/>
    <col min="3854" max="3856" width="14.5703125" style="467" customWidth="1"/>
    <col min="3857" max="3857" width="11.5703125" style="467" customWidth="1"/>
    <col min="3858" max="3860" width="14.5703125" style="467" customWidth="1"/>
    <col min="3861" max="3861" width="11.5703125" style="467" customWidth="1"/>
    <col min="3862" max="3864" width="14.5703125" style="467" customWidth="1"/>
    <col min="3865" max="4098" width="9.140625" style="467"/>
    <col min="4099" max="4099" width="50.140625" style="467" customWidth="1"/>
    <col min="4100" max="4100" width="20.42578125" style="467" customWidth="1"/>
    <col min="4101" max="4101" width="11.5703125" style="467" customWidth="1"/>
    <col min="4102" max="4102" width="19.140625" style="467" customWidth="1"/>
    <col min="4103" max="4104" width="14.5703125" style="467" customWidth="1"/>
    <col min="4105" max="4105" width="11.5703125" style="467" customWidth="1"/>
    <col min="4106" max="4108" width="14.5703125" style="467" customWidth="1"/>
    <col min="4109" max="4109" width="11.5703125" style="467" customWidth="1"/>
    <col min="4110" max="4112" width="14.5703125" style="467" customWidth="1"/>
    <col min="4113" max="4113" width="11.5703125" style="467" customWidth="1"/>
    <col min="4114" max="4116" width="14.5703125" style="467" customWidth="1"/>
    <col min="4117" max="4117" width="11.5703125" style="467" customWidth="1"/>
    <col min="4118" max="4120" width="14.5703125" style="467" customWidth="1"/>
    <col min="4121" max="4354" width="9.140625" style="467"/>
    <col min="4355" max="4355" width="50.140625" style="467" customWidth="1"/>
    <col min="4356" max="4356" width="20.42578125" style="467" customWidth="1"/>
    <col min="4357" max="4357" width="11.5703125" style="467" customWidth="1"/>
    <col min="4358" max="4358" width="19.140625" style="467" customWidth="1"/>
    <col min="4359" max="4360" width="14.5703125" style="467" customWidth="1"/>
    <col min="4361" max="4361" width="11.5703125" style="467" customWidth="1"/>
    <col min="4362" max="4364" width="14.5703125" style="467" customWidth="1"/>
    <col min="4365" max="4365" width="11.5703125" style="467" customWidth="1"/>
    <col min="4366" max="4368" width="14.5703125" style="467" customWidth="1"/>
    <col min="4369" max="4369" width="11.5703125" style="467" customWidth="1"/>
    <col min="4370" max="4372" width="14.5703125" style="467" customWidth="1"/>
    <col min="4373" max="4373" width="11.5703125" style="467" customWidth="1"/>
    <col min="4374" max="4376" width="14.5703125" style="467" customWidth="1"/>
    <col min="4377" max="4610" width="9.140625" style="467"/>
    <col min="4611" max="4611" width="50.140625" style="467" customWidth="1"/>
    <col min="4612" max="4612" width="20.42578125" style="467" customWidth="1"/>
    <col min="4613" max="4613" width="11.5703125" style="467" customWidth="1"/>
    <col min="4614" max="4614" width="19.140625" style="467" customWidth="1"/>
    <col min="4615" max="4616" width="14.5703125" style="467" customWidth="1"/>
    <col min="4617" max="4617" width="11.5703125" style="467" customWidth="1"/>
    <col min="4618" max="4620" width="14.5703125" style="467" customWidth="1"/>
    <col min="4621" max="4621" width="11.5703125" style="467" customWidth="1"/>
    <col min="4622" max="4624" width="14.5703125" style="467" customWidth="1"/>
    <col min="4625" max="4625" width="11.5703125" style="467" customWidth="1"/>
    <col min="4626" max="4628" width="14.5703125" style="467" customWidth="1"/>
    <col min="4629" max="4629" width="11.5703125" style="467" customWidth="1"/>
    <col min="4630" max="4632" width="14.5703125" style="467" customWidth="1"/>
    <col min="4633" max="4866" width="9.140625" style="467"/>
    <col min="4867" max="4867" width="50.140625" style="467" customWidth="1"/>
    <col min="4868" max="4868" width="20.42578125" style="467" customWidth="1"/>
    <col min="4869" max="4869" width="11.5703125" style="467" customWidth="1"/>
    <col min="4870" max="4870" width="19.140625" style="467" customWidth="1"/>
    <col min="4871" max="4872" width="14.5703125" style="467" customWidth="1"/>
    <col min="4873" max="4873" width="11.5703125" style="467" customWidth="1"/>
    <col min="4874" max="4876" width="14.5703125" style="467" customWidth="1"/>
    <col min="4877" max="4877" width="11.5703125" style="467" customWidth="1"/>
    <col min="4878" max="4880" width="14.5703125" style="467" customWidth="1"/>
    <col min="4881" max="4881" width="11.5703125" style="467" customWidth="1"/>
    <col min="4882" max="4884" width="14.5703125" style="467" customWidth="1"/>
    <col min="4885" max="4885" width="11.5703125" style="467" customWidth="1"/>
    <col min="4886" max="4888" width="14.5703125" style="467" customWidth="1"/>
    <col min="4889" max="5122" width="9.140625" style="467"/>
    <col min="5123" max="5123" width="50.140625" style="467" customWidth="1"/>
    <col min="5124" max="5124" width="20.42578125" style="467" customWidth="1"/>
    <col min="5125" max="5125" width="11.5703125" style="467" customWidth="1"/>
    <col min="5126" max="5126" width="19.140625" style="467" customWidth="1"/>
    <col min="5127" max="5128" width="14.5703125" style="467" customWidth="1"/>
    <col min="5129" max="5129" width="11.5703125" style="467" customWidth="1"/>
    <col min="5130" max="5132" width="14.5703125" style="467" customWidth="1"/>
    <col min="5133" max="5133" width="11.5703125" style="467" customWidth="1"/>
    <col min="5134" max="5136" width="14.5703125" style="467" customWidth="1"/>
    <col min="5137" max="5137" width="11.5703125" style="467" customWidth="1"/>
    <col min="5138" max="5140" width="14.5703125" style="467" customWidth="1"/>
    <col min="5141" max="5141" width="11.5703125" style="467" customWidth="1"/>
    <col min="5142" max="5144" width="14.5703125" style="467" customWidth="1"/>
    <col min="5145" max="5378" width="9.140625" style="467"/>
    <col min="5379" max="5379" width="50.140625" style="467" customWidth="1"/>
    <col min="5380" max="5380" width="20.42578125" style="467" customWidth="1"/>
    <col min="5381" max="5381" width="11.5703125" style="467" customWidth="1"/>
    <col min="5382" max="5382" width="19.140625" style="467" customWidth="1"/>
    <col min="5383" max="5384" width="14.5703125" style="467" customWidth="1"/>
    <col min="5385" max="5385" width="11.5703125" style="467" customWidth="1"/>
    <col min="5386" max="5388" width="14.5703125" style="467" customWidth="1"/>
    <col min="5389" max="5389" width="11.5703125" style="467" customWidth="1"/>
    <col min="5390" max="5392" width="14.5703125" style="467" customWidth="1"/>
    <col min="5393" max="5393" width="11.5703125" style="467" customWidth="1"/>
    <col min="5394" max="5396" width="14.5703125" style="467" customWidth="1"/>
    <col min="5397" max="5397" width="11.5703125" style="467" customWidth="1"/>
    <col min="5398" max="5400" width="14.5703125" style="467" customWidth="1"/>
    <col min="5401" max="5634" width="9.140625" style="467"/>
    <col min="5635" max="5635" width="50.140625" style="467" customWidth="1"/>
    <col min="5636" max="5636" width="20.42578125" style="467" customWidth="1"/>
    <col min="5637" max="5637" width="11.5703125" style="467" customWidth="1"/>
    <col min="5638" max="5638" width="19.140625" style="467" customWidth="1"/>
    <col min="5639" max="5640" width="14.5703125" style="467" customWidth="1"/>
    <col min="5641" max="5641" width="11.5703125" style="467" customWidth="1"/>
    <col min="5642" max="5644" width="14.5703125" style="467" customWidth="1"/>
    <col min="5645" max="5645" width="11.5703125" style="467" customWidth="1"/>
    <col min="5646" max="5648" width="14.5703125" style="467" customWidth="1"/>
    <col min="5649" max="5649" width="11.5703125" style="467" customWidth="1"/>
    <col min="5650" max="5652" width="14.5703125" style="467" customWidth="1"/>
    <col min="5653" max="5653" width="11.5703125" style="467" customWidth="1"/>
    <col min="5654" max="5656" width="14.5703125" style="467" customWidth="1"/>
    <col min="5657" max="5890" width="9.140625" style="467"/>
    <col min="5891" max="5891" width="50.140625" style="467" customWidth="1"/>
    <col min="5892" max="5892" width="20.42578125" style="467" customWidth="1"/>
    <col min="5893" max="5893" width="11.5703125" style="467" customWidth="1"/>
    <col min="5894" max="5894" width="19.140625" style="467" customWidth="1"/>
    <col min="5895" max="5896" width="14.5703125" style="467" customWidth="1"/>
    <col min="5897" max="5897" width="11.5703125" style="467" customWidth="1"/>
    <col min="5898" max="5900" width="14.5703125" style="467" customWidth="1"/>
    <col min="5901" max="5901" width="11.5703125" style="467" customWidth="1"/>
    <col min="5902" max="5904" width="14.5703125" style="467" customWidth="1"/>
    <col min="5905" max="5905" width="11.5703125" style="467" customWidth="1"/>
    <col min="5906" max="5908" width="14.5703125" style="467" customWidth="1"/>
    <col min="5909" max="5909" width="11.5703125" style="467" customWidth="1"/>
    <col min="5910" max="5912" width="14.5703125" style="467" customWidth="1"/>
    <col min="5913" max="6146" width="9.140625" style="467"/>
    <col min="6147" max="6147" width="50.140625" style="467" customWidth="1"/>
    <col min="6148" max="6148" width="20.42578125" style="467" customWidth="1"/>
    <col min="6149" max="6149" width="11.5703125" style="467" customWidth="1"/>
    <col min="6150" max="6150" width="19.140625" style="467" customWidth="1"/>
    <col min="6151" max="6152" width="14.5703125" style="467" customWidth="1"/>
    <col min="6153" max="6153" width="11.5703125" style="467" customWidth="1"/>
    <col min="6154" max="6156" width="14.5703125" style="467" customWidth="1"/>
    <col min="6157" max="6157" width="11.5703125" style="467" customWidth="1"/>
    <col min="6158" max="6160" width="14.5703125" style="467" customWidth="1"/>
    <col min="6161" max="6161" width="11.5703125" style="467" customWidth="1"/>
    <col min="6162" max="6164" width="14.5703125" style="467" customWidth="1"/>
    <col min="6165" max="6165" width="11.5703125" style="467" customWidth="1"/>
    <col min="6166" max="6168" width="14.5703125" style="467" customWidth="1"/>
    <col min="6169" max="6402" width="9.140625" style="467"/>
    <col min="6403" max="6403" width="50.140625" style="467" customWidth="1"/>
    <col min="6404" max="6404" width="20.42578125" style="467" customWidth="1"/>
    <col min="6405" max="6405" width="11.5703125" style="467" customWidth="1"/>
    <col min="6406" max="6406" width="19.140625" style="467" customWidth="1"/>
    <col min="6407" max="6408" width="14.5703125" style="467" customWidth="1"/>
    <col min="6409" max="6409" width="11.5703125" style="467" customWidth="1"/>
    <col min="6410" max="6412" width="14.5703125" style="467" customWidth="1"/>
    <col min="6413" max="6413" width="11.5703125" style="467" customWidth="1"/>
    <col min="6414" max="6416" width="14.5703125" style="467" customWidth="1"/>
    <col min="6417" max="6417" width="11.5703125" style="467" customWidth="1"/>
    <col min="6418" max="6420" width="14.5703125" style="467" customWidth="1"/>
    <col min="6421" max="6421" width="11.5703125" style="467" customWidth="1"/>
    <col min="6422" max="6424" width="14.5703125" style="467" customWidth="1"/>
    <col min="6425" max="6658" width="9.140625" style="467"/>
    <col min="6659" max="6659" width="50.140625" style="467" customWidth="1"/>
    <col min="6660" max="6660" width="20.42578125" style="467" customWidth="1"/>
    <col min="6661" max="6661" width="11.5703125" style="467" customWidth="1"/>
    <col min="6662" max="6662" width="19.140625" style="467" customWidth="1"/>
    <col min="6663" max="6664" width="14.5703125" style="467" customWidth="1"/>
    <col min="6665" max="6665" width="11.5703125" style="467" customWidth="1"/>
    <col min="6666" max="6668" width="14.5703125" style="467" customWidth="1"/>
    <col min="6669" max="6669" width="11.5703125" style="467" customWidth="1"/>
    <col min="6670" max="6672" width="14.5703125" style="467" customWidth="1"/>
    <col min="6673" max="6673" width="11.5703125" style="467" customWidth="1"/>
    <col min="6674" max="6676" width="14.5703125" style="467" customWidth="1"/>
    <col min="6677" max="6677" width="11.5703125" style="467" customWidth="1"/>
    <col min="6678" max="6680" width="14.5703125" style="467" customWidth="1"/>
    <col min="6681" max="6914" width="9.140625" style="467"/>
    <col min="6915" max="6915" width="50.140625" style="467" customWidth="1"/>
    <col min="6916" max="6916" width="20.42578125" style="467" customWidth="1"/>
    <col min="6917" max="6917" width="11.5703125" style="467" customWidth="1"/>
    <col min="6918" max="6918" width="19.140625" style="467" customWidth="1"/>
    <col min="6919" max="6920" width="14.5703125" style="467" customWidth="1"/>
    <col min="6921" max="6921" width="11.5703125" style="467" customWidth="1"/>
    <col min="6922" max="6924" width="14.5703125" style="467" customWidth="1"/>
    <col min="6925" max="6925" width="11.5703125" style="467" customWidth="1"/>
    <col min="6926" max="6928" width="14.5703125" style="467" customWidth="1"/>
    <col min="6929" max="6929" width="11.5703125" style="467" customWidth="1"/>
    <col min="6930" max="6932" width="14.5703125" style="467" customWidth="1"/>
    <col min="6933" max="6933" width="11.5703125" style="467" customWidth="1"/>
    <col min="6934" max="6936" width="14.5703125" style="467" customWidth="1"/>
    <col min="6937" max="7170" width="9.140625" style="467"/>
    <col min="7171" max="7171" width="50.140625" style="467" customWidth="1"/>
    <col min="7172" max="7172" width="20.42578125" style="467" customWidth="1"/>
    <col min="7173" max="7173" width="11.5703125" style="467" customWidth="1"/>
    <col min="7174" max="7174" width="19.140625" style="467" customWidth="1"/>
    <col min="7175" max="7176" width="14.5703125" style="467" customWidth="1"/>
    <col min="7177" max="7177" width="11.5703125" style="467" customWidth="1"/>
    <col min="7178" max="7180" width="14.5703125" style="467" customWidth="1"/>
    <col min="7181" max="7181" width="11.5703125" style="467" customWidth="1"/>
    <col min="7182" max="7184" width="14.5703125" style="467" customWidth="1"/>
    <col min="7185" max="7185" width="11.5703125" style="467" customWidth="1"/>
    <col min="7186" max="7188" width="14.5703125" style="467" customWidth="1"/>
    <col min="7189" max="7189" width="11.5703125" style="467" customWidth="1"/>
    <col min="7190" max="7192" width="14.5703125" style="467" customWidth="1"/>
    <col min="7193" max="7426" width="9.140625" style="467"/>
    <col min="7427" max="7427" width="50.140625" style="467" customWidth="1"/>
    <col min="7428" max="7428" width="20.42578125" style="467" customWidth="1"/>
    <col min="7429" max="7429" width="11.5703125" style="467" customWidth="1"/>
    <col min="7430" max="7430" width="19.140625" style="467" customWidth="1"/>
    <col min="7431" max="7432" width="14.5703125" style="467" customWidth="1"/>
    <col min="7433" max="7433" width="11.5703125" style="467" customWidth="1"/>
    <col min="7434" max="7436" width="14.5703125" style="467" customWidth="1"/>
    <col min="7437" max="7437" width="11.5703125" style="467" customWidth="1"/>
    <col min="7438" max="7440" width="14.5703125" style="467" customWidth="1"/>
    <col min="7441" max="7441" width="11.5703125" style="467" customWidth="1"/>
    <col min="7442" max="7444" width="14.5703125" style="467" customWidth="1"/>
    <col min="7445" max="7445" width="11.5703125" style="467" customWidth="1"/>
    <col min="7446" max="7448" width="14.5703125" style="467" customWidth="1"/>
    <col min="7449" max="7682" width="9.140625" style="467"/>
    <col min="7683" max="7683" width="50.140625" style="467" customWidth="1"/>
    <col min="7684" max="7684" width="20.42578125" style="467" customWidth="1"/>
    <col min="7685" max="7685" width="11.5703125" style="467" customWidth="1"/>
    <col min="7686" max="7686" width="19.140625" style="467" customWidth="1"/>
    <col min="7687" max="7688" width="14.5703125" style="467" customWidth="1"/>
    <col min="7689" max="7689" width="11.5703125" style="467" customWidth="1"/>
    <col min="7690" max="7692" width="14.5703125" style="467" customWidth="1"/>
    <col min="7693" max="7693" width="11.5703125" style="467" customWidth="1"/>
    <col min="7694" max="7696" width="14.5703125" style="467" customWidth="1"/>
    <col min="7697" max="7697" width="11.5703125" style="467" customWidth="1"/>
    <col min="7698" max="7700" width="14.5703125" style="467" customWidth="1"/>
    <col min="7701" max="7701" width="11.5703125" style="467" customWidth="1"/>
    <col min="7702" max="7704" width="14.5703125" style="467" customWidth="1"/>
    <col min="7705" max="7938" width="9.140625" style="467"/>
    <col min="7939" max="7939" width="50.140625" style="467" customWidth="1"/>
    <col min="7940" max="7940" width="20.42578125" style="467" customWidth="1"/>
    <col min="7941" max="7941" width="11.5703125" style="467" customWidth="1"/>
    <col min="7942" max="7942" width="19.140625" style="467" customWidth="1"/>
    <col min="7943" max="7944" width="14.5703125" style="467" customWidth="1"/>
    <col min="7945" max="7945" width="11.5703125" style="467" customWidth="1"/>
    <col min="7946" max="7948" width="14.5703125" style="467" customWidth="1"/>
    <col min="7949" max="7949" width="11.5703125" style="467" customWidth="1"/>
    <col min="7950" max="7952" width="14.5703125" style="467" customWidth="1"/>
    <col min="7953" max="7953" width="11.5703125" style="467" customWidth="1"/>
    <col min="7954" max="7956" width="14.5703125" style="467" customWidth="1"/>
    <col min="7957" max="7957" width="11.5703125" style="467" customWidth="1"/>
    <col min="7958" max="7960" width="14.5703125" style="467" customWidth="1"/>
    <col min="7961" max="8194" width="9.140625" style="467"/>
    <col min="8195" max="8195" width="50.140625" style="467" customWidth="1"/>
    <col min="8196" max="8196" width="20.42578125" style="467" customWidth="1"/>
    <col min="8197" max="8197" width="11.5703125" style="467" customWidth="1"/>
    <col min="8198" max="8198" width="19.140625" style="467" customWidth="1"/>
    <col min="8199" max="8200" width="14.5703125" style="467" customWidth="1"/>
    <col min="8201" max="8201" width="11.5703125" style="467" customWidth="1"/>
    <col min="8202" max="8204" width="14.5703125" style="467" customWidth="1"/>
    <col min="8205" max="8205" width="11.5703125" style="467" customWidth="1"/>
    <col min="8206" max="8208" width="14.5703125" style="467" customWidth="1"/>
    <col min="8209" max="8209" width="11.5703125" style="467" customWidth="1"/>
    <col min="8210" max="8212" width="14.5703125" style="467" customWidth="1"/>
    <col min="8213" max="8213" width="11.5703125" style="467" customWidth="1"/>
    <col min="8214" max="8216" width="14.5703125" style="467" customWidth="1"/>
    <col min="8217" max="8450" width="9.140625" style="467"/>
    <col min="8451" max="8451" width="50.140625" style="467" customWidth="1"/>
    <col min="8452" max="8452" width="20.42578125" style="467" customWidth="1"/>
    <col min="8453" max="8453" width="11.5703125" style="467" customWidth="1"/>
    <col min="8454" max="8454" width="19.140625" style="467" customWidth="1"/>
    <col min="8455" max="8456" width="14.5703125" style="467" customWidth="1"/>
    <col min="8457" max="8457" width="11.5703125" style="467" customWidth="1"/>
    <col min="8458" max="8460" width="14.5703125" style="467" customWidth="1"/>
    <col min="8461" max="8461" width="11.5703125" style="467" customWidth="1"/>
    <col min="8462" max="8464" width="14.5703125" style="467" customWidth="1"/>
    <col min="8465" max="8465" width="11.5703125" style="467" customWidth="1"/>
    <col min="8466" max="8468" width="14.5703125" style="467" customWidth="1"/>
    <col min="8469" max="8469" width="11.5703125" style="467" customWidth="1"/>
    <col min="8470" max="8472" width="14.5703125" style="467" customWidth="1"/>
    <col min="8473" max="8706" width="9.140625" style="467"/>
    <col min="8707" max="8707" width="50.140625" style="467" customWidth="1"/>
    <col min="8708" max="8708" width="20.42578125" style="467" customWidth="1"/>
    <col min="8709" max="8709" width="11.5703125" style="467" customWidth="1"/>
    <col min="8710" max="8710" width="19.140625" style="467" customWidth="1"/>
    <col min="8711" max="8712" width="14.5703125" style="467" customWidth="1"/>
    <col min="8713" max="8713" width="11.5703125" style="467" customWidth="1"/>
    <col min="8714" max="8716" width="14.5703125" style="467" customWidth="1"/>
    <col min="8717" max="8717" width="11.5703125" style="467" customWidth="1"/>
    <col min="8718" max="8720" width="14.5703125" style="467" customWidth="1"/>
    <col min="8721" max="8721" width="11.5703125" style="467" customWidth="1"/>
    <col min="8722" max="8724" width="14.5703125" style="467" customWidth="1"/>
    <col min="8725" max="8725" width="11.5703125" style="467" customWidth="1"/>
    <col min="8726" max="8728" width="14.5703125" style="467" customWidth="1"/>
    <col min="8729" max="8962" width="9.140625" style="467"/>
    <col min="8963" max="8963" width="50.140625" style="467" customWidth="1"/>
    <col min="8964" max="8964" width="20.42578125" style="467" customWidth="1"/>
    <col min="8965" max="8965" width="11.5703125" style="467" customWidth="1"/>
    <col min="8966" max="8966" width="19.140625" style="467" customWidth="1"/>
    <col min="8967" max="8968" width="14.5703125" style="467" customWidth="1"/>
    <col min="8969" max="8969" width="11.5703125" style="467" customWidth="1"/>
    <col min="8970" max="8972" width="14.5703125" style="467" customWidth="1"/>
    <col min="8973" max="8973" width="11.5703125" style="467" customWidth="1"/>
    <col min="8974" max="8976" width="14.5703125" style="467" customWidth="1"/>
    <col min="8977" max="8977" width="11.5703125" style="467" customWidth="1"/>
    <col min="8978" max="8980" width="14.5703125" style="467" customWidth="1"/>
    <col min="8981" max="8981" width="11.5703125" style="467" customWidth="1"/>
    <col min="8982" max="8984" width="14.5703125" style="467" customWidth="1"/>
    <col min="8985" max="9218" width="9.140625" style="467"/>
    <col min="9219" max="9219" width="50.140625" style="467" customWidth="1"/>
    <col min="9220" max="9220" width="20.42578125" style="467" customWidth="1"/>
    <col min="9221" max="9221" width="11.5703125" style="467" customWidth="1"/>
    <col min="9222" max="9222" width="19.140625" style="467" customWidth="1"/>
    <col min="9223" max="9224" width="14.5703125" style="467" customWidth="1"/>
    <col min="9225" max="9225" width="11.5703125" style="467" customWidth="1"/>
    <col min="9226" max="9228" width="14.5703125" style="467" customWidth="1"/>
    <col min="9229" max="9229" width="11.5703125" style="467" customWidth="1"/>
    <col min="9230" max="9232" width="14.5703125" style="467" customWidth="1"/>
    <col min="9233" max="9233" width="11.5703125" style="467" customWidth="1"/>
    <col min="9234" max="9236" width="14.5703125" style="467" customWidth="1"/>
    <col min="9237" max="9237" width="11.5703125" style="467" customWidth="1"/>
    <col min="9238" max="9240" width="14.5703125" style="467" customWidth="1"/>
    <col min="9241" max="9474" width="9.140625" style="467"/>
    <col min="9475" max="9475" width="50.140625" style="467" customWidth="1"/>
    <col min="9476" max="9476" width="20.42578125" style="467" customWidth="1"/>
    <col min="9477" max="9477" width="11.5703125" style="467" customWidth="1"/>
    <col min="9478" max="9478" width="19.140625" style="467" customWidth="1"/>
    <col min="9479" max="9480" width="14.5703125" style="467" customWidth="1"/>
    <col min="9481" max="9481" width="11.5703125" style="467" customWidth="1"/>
    <col min="9482" max="9484" width="14.5703125" style="467" customWidth="1"/>
    <col min="9485" max="9485" width="11.5703125" style="467" customWidth="1"/>
    <col min="9486" max="9488" width="14.5703125" style="467" customWidth="1"/>
    <col min="9489" max="9489" width="11.5703125" style="467" customWidth="1"/>
    <col min="9490" max="9492" width="14.5703125" style="467" customWidth="1"/>
    <col min="9493" max="9493" width="11.5703125" style="467" customWidth="1"/>
    <col min="9494" max="9496" width="14.5703125" style="467" customWidth="1"/>
    <col min="9497" max="9730" width="9.140625" style="467"/>
    <col min="9731" max="9731" width="50.140625" style="467" customWidth="1"/>
    <col min="9732" max="9732" width="20.42578125" style="467" customWidth="1"/>
    <col min="9733" max="9733" width="11.5703125" style="467" customWidth="1"/>
    <col min="9734" max="9734" width="19.140625" style="467" customWidth="1"/>
    <col min="9735" max="9736" width="14.5703125" style="467" customWidth="1"/>
    <col min="9737" max="9737" width="11.5703125" style="467" customWidth="1"/>
    <col min="9738" max="9740" width="14.5703125" style="467" customWidth="1"/>
    <col min="9741" max="9741" width="11.5703125" style="467" customWidth="1"/>
    <col min="9742" max="9744" width="14.5703125" style="467" customWidth="1"/>
    <col min="9745" max="9745" width="11.5703125" style="467" customWidth="1"/>
    <col min="9746" max="9748" width="14.5703125" style="467" customWidth="1"/>
    <col min="9749" max="9749" width="11.5703125" style="467" customWidth="1"/>
    <col min="9750" max="9752" width="14.5703125" style="467" customWidth="1"/>
    <col min="9753" max="9986" width="9.140625" style="467"/>
    <col min="9987" max="9987" width="50.140625" style="467" customWidth="1"/>
    <col min="9988" max="9988" width="20.42578125" style="467" customWidth="1"/>
    <col min="9989" max="9989" width="11.5703125" style="467" customWidth="1"/>
    <col min="9990" max="9990" width="19.140625" style="467" customWidth="1"/>
    <col min="9991" max="9992" width="14.5703125" style="467" customWidth="1"/>
    <col min="9993" max="9993" width="11.5703125" style="467" customWidth="1"/>
    <col min="9994" max="9996" width="14.5703125" style="467" customWidth="1"/>
    <col min="9997" max="9997" width="11.5703125" style="467" customWidth="1"/>
    <col min="9998" max="10000" width="14.5703125" style="467" customWidth="1"/>
    <col min="10001" max="10001" width="11.5703125" style="467" customWidth="1"/>
    <col min="10002" max="10004" width="14.5703125" style="467" customWidth="1"/>
    <col min="10005" max="10005" width="11.5703125" style="467" customWidth="1"/>
    <col min="10006" max="10008" width="14.5703125" style="467" customWidth="1"/>
    <col min="10009" max="10242" width="9.140625" style="467"/>
    <col min="10243" max="10243" width="50.140625" style="467" customWidth="1"/>
    <col min="10244" max="10244" width="20.42578125" style="467" customWidth="1"/>
    <col min="10245" max="10245" width="11.5703125" style="467" customWidth="1"/>
    <col min="10246" max="10246" width="19.140625" style="467" customWidth="1"/>
    <col min="10247" max="10248" width="14.5703125" style="467" customWidth="1"/>
    <col min="10249" max="10249" width="11.5703125" style="467" customWidth="1"/>
    <col min="10250" max="10252" width="14.5703125" style="467" customWidth="1"/>
    <col min="10253" max="10253" width="11.5703125" style="467" customWidth="1"/>
    <col min="10254" max="10256" width="14.5703125" style="467" customWidth="1"/>
    <col min="10257" max="10257" width="11.5703125" style="467" customWidth="1"/>
    <col min="10258" max="10260" width="14.5703125" style="467" customWidth="1"/>
    <col min="10261" max="10261" width="11.5703125" style="467" customWidth="1"/>
    <col min="10262" max="10264" width="14.5703125" style="467" customWidth="1"/>
    <col min="10265" max="10498" width="9.140625" style="467"/>
    <col min="10499" max="10499" width="50.140625" style="467" customWidth="1"/>
    <col min="10500" max="10500" width="20.42578125" style="467" customWidth="1"/>
    <col min="10501" max="10501" width="11.5703125" style="467" customWidth="1"/>
    <col min="10502" max="10502" width="19.140625" style="467" customWidth="1"/>
    <col min="10503" max="10504" width="14.5703125" style="467" customWidth="1"/>
    <col min="10505" max="10505" width="11.5703125" style="467" customWidth="1"/>
    <col min="10506" max="10508" width="14.5703125" style="467" customWidth="1"/>
    <col min="10509" max="10509" width="11.5703125" style="467" customWidth="1"/>
    <col min="10510" max="10512" width="14.5703125" style="467" customWidth="1"/>
    <col min="10513" max="10513" width="11.5703125" style="467" customWidth="1"/>
    <col min="10514" max="10516" width="14.5703125" style="467" customWidth="1"/>
    <col min="10517" max="10517" width="11.5703125" style="467" customWidth="1"/>
    <col min="10518" max="10520" width="14.5703125" style="467" customWidth="1"/>
    <col min="10521" max="10754" width="9.140625" style="467"/>
    <col min="10755" max="10755" width="50.140625" style="467" customWidth="1"/>
    <col min="10756" max="10756" width="20.42578125" style="467" customWidth="1"/>
    <col min="10757" max="10757" width="11.5703125" style="467" customWidth="1"/>
    <col min="10758" max="10758" width="19.140625" style="467" customWidth="1"/>
    <col min="10759" max="10760" width="14.5703125" style="467" customWidth="1"/>
    <col min="10761" max="10761" width="11.5703125" style="467" customWidth="1"/>
    <col min="10762" max="10764" width="14.5703125" style="467" customWidth="1"/>
    <col min="10765" max="10765" width="11.5703125" style="467" customWidth="1"/>
    <col min="10766" max="10768" width="14.5703125" style="467" customWidth="1"/>
    <col min="10769" max="10769" width="11.5703125" style="467" customWidth="1"/>
    <col min="10770" max="10772" width="14.5703125" style="467" customWidth="1"/>
    <col min="10773" max="10773" width="11.5703125" style="467" customWidth="1"/>
    <col min="10774" max="10776" width="14.5703125" style="467" customWidth="1"/>
    <col min="10777" max="11010" width="9.140625" style="467"/>
    <col min="11011" max="11011" width="50.140625" style="467" customWidth="1"/>
    <col min="11012" max="11012" width="20.42578125" style="467" customWidth="1"/>
    <col min="11013" max="11013" width="11.5703125" style="467" customWidth="1"/>
    <col min="11014" max="11014" width="19.140625" style="467" customWidth="1"/>
    <col min="11015" max="11016" width="14.5703125" style="467" customWidth="1"/>
    <col min="11017" max="11017" width="11.5703125" style="467" customWidth="1"/>
    <col min="11018" max="11020" width="14.5703125" style="467" customWidth="1"/>
    <col min="11021" max="11021" width="11.5703125" style="467" customWidth="1"/>
    <col min="11022" max="11024" width="14.5703125" style="467" customWidth="1"/>
    <col min="11025" max="11025" width="11.5703125" style="467" customWidth="1"/>
    <col min="11026" max="11028" width="14.5703125" style="467" customWidth="1"/>
    <col min="11029" max="11029" width="11.5703125" style="467" customWidth="1"/>
    <col min="11030" max="11032" width="14.5703125" style="467" customWidth="1"/>
    <col min="11033" max="11266" width="9.140625" style="467"/>
    <col min="11267" max="11267" width="50.140625" style="467" customWidth="1"/>
    <col min="11268" max="11268" width="20.42578125" style="467" customWidth="1"/>
    <col min="11269" max="11269" width="11.5703125" style="467" customWidth="1"/>
    <col min="11270" max="11270" width="19.140625" style="467" customWidth="1"/>
    <col min="11271" max="11272" width="14.5703125" style="467" customWidth="1"/>
    <col min="11273" max="11273" width="11.5703125" style="467" customWidth="1"/>
    <col min="11274" max="11276" width="14.5703125" style="467" customWidth="1"/>
    <col min="11277" max="11277" width="11.5703125" style="467" customWidth="1"/>
    <col min="11278" max="11280" width="14.5703125" style="467" customWidth="1"/>
    <col min="11281" max="11281" width="11.5703125" style="467" customWidth="1"/>
    <col min="11282" max="11284" width="14.5703125" style="467" customWidth="1"/>
    <col min="11285" max="11285" width="11.5703125" style="467" customWidth="1"/>
    <col min="11286" max="11288" width="14.5703125" style="467" customWidth="1"/>
    <col min="11289" max="11522" width="9.140625" style="467"/>
    <col min="11523" max="11523" width="50.140625" style="467" customWidth="1"/>
    <col min="11524" max="11524" width="20.42578125" style="467" customWidth="1"/>
    <col min="11525" max="11525" width="11.5703125" style="467" customWidth="1"/>
    <col min="11526" max="11526" width="19.140625" style="467" customWidth="1"/>
    <col min="11527" max="11528" width="14.5703125" style="467" customWidth="1"/>
    <col min="11529" max="11529" width="11.5703125" style="467" customWidth="1"/>
    <col min="11530" max="11532" width="14.5703125" style="467" customWidth="1"/>
    <col min="11533" max="11533" width="11.5703125" style="467" customWidth="1"/>
    <col min="11534" max="11536" width="14.5703125" style="467" customWidth="1"/>
    <col min="11537" max="11537" width="11.5703125" style="467" customWidth="1"/>
    <col min="11538" max="11540" width="14.5703125" style="467" customWidth="1"/>
    <col min="11541" max="11541" width="11.5703125" style="467" customWidth="1"/>
    <col min="11542" max="11544" width="14.5703125" style="467" customWidth="1"/>
    <col min="11545" max="11778" width="9.140625" style="467"/>
    <col min="11779" max="11779" width="50.140625" style="467" customWidth="1"/>
    <col min="11780" max="11780" width="20.42578125" style="467" customWidth="1"/>
    <col min="11781" max="11781" width="11.5703125" style="467" customWidth="1"/>
    <col min="11782" max="11782" width="19.140625" style="467" customWidth="1"/>
    <col min="11783" max="11784" width="14.5703125" style="467" customWidth="1"/>
    <col min="11785" max="11785" width="11.5703125" style="467" customWidth="1"/>
    <col min="11786" max="11788" width="14.5703125" style="467" customWidth="1"/>
    <col min="11789" max="11789" width="11.5703125" style="467" customWidth="1"/>
    <col min="11790" max="11792" width="14.5703125" style="467" customWidth="1"/>
    <col min="11793" max="11793" width="11.5703125" style="467" customWidth="1"/>
    <col min="11794" max="11796" width="14.5703125" style="467" customWidth="1"/>
    <col min="11797" max="11797" width="11.5703125" style="467" customWidth="1"/>
    <col min="11798" max="11800" width="14.5703125" style="467" customWidth="1"/>
    <col min="11801" max="12034" width="9.140625" style="467"/>
    <col min="12035" max="12035" width="50.140625" style="467" customWidth="1"/>
    <col min="12036" max="12036" width="20.42578125" style="467" customWidth="1"/>
    <col min="12037" max="12037" width="11.5703125" style="467" customWidth="1"/>
    <col min="12038" max="12038" width="19.140625" style="467" customWidth="1"/>
    <col min="12039" max="12040" width="14.5703125" style="467" customWidth="1"/>
    <col min="12041" max="12041" width="11.5703125" style="467" customWidth="1"/>
    <col min="12042" max="12044" width="14.5703125" style="467" customWidth="1"/>
    <col min="12045" max="12045" width="11.5703125" style="467" customWidth="1"/>
    <col min="12046" max="12048" width="14.5703125" style="467" customWidth="1"/>
    <col min="12049" max="12049" width="11.5703125" style="467" customWidth="1"/>
    <col min="12050" max="12052" width="14.5703125" style="467" customWidth="1"/>
    <col min="12053" max="12053" width="11.5703125" style="467" customWidth="1"/>
    <col min="12054" max="12056" width="14.5703125" style="467" customWidth="1"/>
    <col min="12057" max="12290" width="9.140625" style="467"/>
    <col min="12291" max="12291" width="50.140625" style="467" customWidth="1"/>
    <col min="12292" max="12292" width="20.42578125" style="467" customWidth="1"/>
    <col min="12293" max="12293" width="11.5703125" style="467" customWidth="1"/>
    <col min="12294" max="12294" width="19.140625" style="467" customWidth="1"/>
    <col min="12295" max="12296" width="14.5703125" style="467" customWidth="1"/>
    <col min="12297" max="12297" width="11.5703125" style="467" customWidth="1"/>
    <col min="12298" max="12300" width="14.5703125" style="467" customWidth="1"/>
    <col min="12301" max="12301" width="11.5703125" style="467" customWidth="1"/>
    <col min="12302" max="12304" width="14.5703125" style="467" customWidth="1"/>
    <col min="12305" max="12305" width="11.5703125" style="467" customWidth="1"/>
    <col min="12306" max="12308" width="14.5703125" style="467" customWidth="1"/>
    <col min="12309" max="12309" width="11.5703125" style="467" customWidth="1"/>
    <col min="12310" max="12312" width="14.5703125" style="467" customWidth="1"/>
    <col min="12313" max="12546" width="9.140625" style="467"/>
    <col min="12547" max="12547" width="50.140625" style="467" customWidth="1"/>
    <col min="12548" max="12548" width="20.42578125" style="467" customWidth="1"/>
    <col min="12549" max="12549" width="11.5703125" style="467" customWidth="1"/>
    <col min="12550" max="12550" width="19.140625" style="467" customWidth="1"/>
    <col min="12551" max="12552" width="14.5703125" style="467" customWidth="1"/>
    <col min="12553" max="12553" width="11.5703125" style="467" customWidth="1"/>
    <col min="12554" max="12556" width="14.5703125" style="467" customWidth="1"/>
    <col min="12557" max="12557" width="11.5703125" style="467" customWidth="1"/>
    <col min="12558" max="12560" width="14.5703125" style="467" customWidth="1"/>
    <col min="12561" max="12561" width="11.5703125" style="467" customWidth="1"/>
    <col min="12562" max="12564" width="14.5703125" style="467" customWidth="1"/>
    <col min="12565" max="12565" width="11.5703125" style="467" customWidth="1"/>
    <col min="12566" max="12568" width="14.5703125" style="467" customWidth="1"/>
    <col min="12569" max="12802" width="9.140625" style="467"/>
    <col min="12803" max="12803" width="50.140625" style="467" customWidth="1"/>
    <col min="12804" max="12804" width="20.42578125" style="467" customWidth="1"/>
    <col min="12805" max="12805" width="11.5703125" style="467" customWidth="1"/>
    <col min="12806" max="12806" width="19.140625" style="467" customWidth="1"/>
    <col min="12807" max="12808" width="14.5703125" style="467" customWidth="1"/>
    <col min="12809" max="12809" width="11.5703125" style="467" customWidth="1"/>
    <col min="12810" max="12812" width="14.5703125" style="467" customWidth="1"/>
    <col min="12813" max="12813" width="11.5703125" style="467" customWidth="1"/>
    <col min="12814" max="12816" width="14.5703125" style="467" customWidth="1"/>
    <col min="12817" max="12817" width="11.5703125" style="467" customWidth="1"/>
    <col min="12818" max="12820" width="14.5703125" style="467" customWidth="1"/>
    <col min="12821" max="12821" width="11.5703125" style="467" customWidth="1"/>
    <col min="12822" max="12824" width="14.5703125" style="467" customWidth="1"/>
    <col min="12825" max="13058" width="9.140625" style="467"/>
    <col min="13059" max="13059" width="50.140625" style="467" customWidth="1"/>
    <col min="13060" max="13060" width="20.42578125" style="467" customWidth="1"/>
    <col min="13061" max="13061" width="11.5703125" style="467" customWidth="1"/>
    <col min="13062" max="13062" width="19.140625" style="467" customWidth="1"/>
    <col min="13063" max="13064" width="14.5703125" style="467" customWidth="1"/>
    <col min="13065" max="13065" width="11.5703125" style="467" customWidth="1"/>
    <col min="13066" max="13068" width="14.5703125" style="467" customWidth="1"/>
    <col min="13069" max="13069" width="11.5703125" style="467" customWidth="1"/>
    <col min="13070" max="13072" width="14.5703125" style="467" customWidth="1"/>
    <col min="13073" max="13073" width="11.5703125" style="467" customWidth="1"/>
    <col min="13074" max="13076" width="14.5703125" style="467" customWidth="1"/>
    <col min="13077" max="13077" width="11.5703125" style="467" customWidth="1"/>
    <col min="13078" max="13080" width="14.5703125" style="467" customWidth="1"/>
    <col min="13081" max="13314" width="9.140625" style="467"/>
    <col min="13315" max="13315" width="50.140625" style="467" customWidth="1"/>
    <col min="13316" max="13316" width="20.42578125" style="467" customWidth="1"/>
    <col min="13317" max="13317" width="11.5703125" style="467" customWidth="1"/>
    <col min="13318" max="13318" width="19.140625" style="467" customWidth="1"/>
    <col min="13319" max="13320" width="14.5703125" style="467" customWidth="1"/>
    <col min="13321" max="13321" width="11.5703125" style="467" customWidth="1"/>
    <col min="13322" max="13324" width="14.5703125" style="467" customWidth="1"/>
    <col min="13325" max="13325" width="11.5703125" style="467" customWidth="1"/>
    <col min="13326" max="13328" width="14.5703125" style="467" customWidth="1"/>
    <col min="13329" max="13329" width="11.5703125" style="467" customWidth="1"/>
    <col min="13330" max="13332" width="14.5703125" style="467" customWidth="1"/>
    <col min="13333" max="13333" width="11.5703125" style="467" customWidth="1"/>
    <col min="13334" max="13336" width="14.5703125" style="467" customWidth="1"/>
    <col min="13337" max="13570" width="9.140625" style="467"/>
    <col min="13571" max="13571" width="50.140625" style="467" customWidth="1"/>
    <col min="13572" max="13572" width="20.42578125" style="467" customWidth="1"/>
    <col min="13573" max="13573" width="11.5703125" style="467" customWidth="1"/>
    <col min="13574" max="13574" width="19.140625" style="467" customWidth="1"/>
    <col min="13575" max="13576" width="14.5703125" style="467" customWidth="1"/>
    <col min="13577" max="13577" width="11.5703125" style="467" customWidth="1"/>
    <col min="13578" max="13580" width="14.5703125" style="467" customWidth="1"/>
    <col min="13581" max="13581" width="11.5703125" style="467" customWidth="1"/>
    <col min="13582" max="13584" width="14.5703125" style="467" customWidth="1"/>
    <col min="13585" max="13585" width="11.5703125" style="467" customWidth="1"/>
    <col min="13586" max="13588" width="14.5703125" style="467" customWidth="1"/>
    <col min="13589" max="13589" width="11.5703125" style="467" customWidth="1"/>
    <col min="13590" max="13592" width="14.5703125" style="467" customWidth="1"/>
    <col min="13593" max="13826" width="9.140625" style="467"/>
    <col min="13827" max="13827" width="50.140625" style="467" customWidth="1"/>
    <col min="13828" max="13828" width="20.42578125" style="467" customWidth="1"/>
    <col min="13829" max="13829" width="11.5703125" style="467" customWidth="1"/>
    <col min="13830" max="13830" width="19.140625" style="467" customWidth="1"/>
    <col min="13831" max="13832" width="14.5703125" style="467" customWidth="1"/>
    <col min="13833" max="13833" width="11.5703125" style="467" customWidth="1"/>
    <col min="13834" max="13836" width="14.5703125" style="467" customWidth="1"/>
    <col min="13837" max="13837" width="11.5703125" style="467" customWidth="1"/>
    <col min="13838" max="13840" width="14.5703125" style="467" customWidth="1"/>
    <col min="13841" max="13841" width="11.5703125" style="467" customWidth="1"/>
    <col min="13842" max="13844" width="14.5703125" style="467" customWidth="1"/>
    <col min="13845" max="13845" width="11.5703125" style="467" customWidth="1"/>
    <col min="13846" max="13848" width="14.5703125" style="467" customWidth="1"/>
    <col min="13849" max="14082" width="9.140625" style="467"/>
    <col min="14083" max="14083" width="50.140625" style="467" customWidth="1"/>
    <col min="14084" max="14084" width="20.42578125" style="467" customWidth="1"/>
    <col min="14085" max="14085" width="11.5703125" style="467" customWidth="1"/>
    <col min="14086" max="14086" width="19.140625" style="467" customWidth="1"/>
    <col min="14087" max="14088" width="14.5703125" style="467" customWidth="1"/>
    <col min="14089" max="14089" width="11.5703125" style="467" customWidth="1"/>
    <col min="14090" max="14092" width="14.5703125" style="467" customWidth="1"/>
    <col min="14093" max="14093" width="11.5703125" style="467" customWidth="1"/>
    <col min="14094" max="14096" width="14.5703125" style="467" customWidth="1"/>
    <col min="14097" max="14097" width="11.5703125" style="467" customWidth="1"/>
    <col min="14098" max="14100" width="14.5703125" style="467" customWidth="1"/>
    <col min="14101" max="14101" width="11.5703125" style="467" customWidth="1"/>
    <col min="14102" max="14104" width="14.5703125" style="467" customWidth="1"/>
    <col min="14105" max="14338" width="9.140625" style="467"/>
    <col min="14339" max="14339" width="50.140625" style="467" customWidth="1"/>
    <col min="14340" max="14340" width="20.42578125" style="467" customWidth="1"/>
    <col min="14341" max="14341" width="11.5703125" style="467" customWidth="1"/>
    <col min="14342" max="14342" width="19.140625" style="467" customWidth="1"/>
    <col min="14343" max="14344" width="14.5703125" style="467" customWidth="1"/>
    <col min="14345" max="14345" width="11.5703125" style="467" customWidth="1"/>
    <col min="14346" max="14348" width="14.5703125" style="467" customWidth="1"/>
    <col min="14349" max="14349" width="11.5703125" style="467" customWidth="1"/>
    <col min="14350" max="14352" width="14.5703125" style="467" customWidth="1"/>
    <col min="14353" max="14353" width="11.5703125" style="467" customWidth="1"/>
    <col min="14354" max="14356" width="14.5703125" style="467" customWidth="1"/>
    <col min="14357" max="14357" width="11.5703125" style="467" customWidth="1"/>
    <col min="14358" max="14360" width="14.5703125" style="467" customWidth="1"/>
    <col min="14361" max="14594" width="9.140625" style="467"/>
    <col min="14595" max="14595" width="50.140625" style="467" customWidth="1"/>
    <col min="14596" max="14596" width="20.42578125" style="467" customWidth="1"/>
    <col min="14597" max="14597" width="11.5703125" style="467" customWidth="1"/>
    <col min="14598" max="14598" width="19.140625" style="467" customWidth="1"/>
    <col min="14599" max="14600" width="14.5703125" style="467" customWidth="1"/>
    <col min="14601" max="14601" width="11.5703125" style="467" customWidth="1"/>
    <col min="14602" max="14604" width="14.5703125" style="467" customWidth="1"/>
    <col min="14605" max="14605" width="11.5703125" style="467" customWidth="1"/>
    <col min="14606" max="14608" width="14.5703125" style="467" customWidth="1"/>
    <col min="14609" max="14609" width="11.5703125" style="467" customWidth="1"/>
    <col min="14610" max="14612" width="14.5703125" style="467" customWidth="1"/>
    <col min="14613" max="14613" width="11.5703125" style="467" customWidth="1"/>
    <col min="14614" max="14616" width="14.5703125" style="467" customWidth="1"/>
    <col min="14617" max="14850" width="9.140625" style="467"/>
    <col min="14851" max="14851" width="50.140625" style="467" customWidth="1"/>
    <col min="14852" max="14852" width="20.42578125" style="467" customWidth="1"/>
    <col min="14853" max="14853" width="11.5703125" style="467" customWidth="1"/>
    <col min="14854" max="14854" width="19.140625" style="467" customWidth="1"/>
    <col min="14855" max="14856" width="14.5703125" style="467" customWidth="1"/>
    <col min="14857" max="14857" width="11.5703125" style="467" customWidth="1"/>
    <col min="14858" max="14860" width="14.5703125" style="467" customWidth="1"/>
    <col min="14861" max="14861" width="11.5703125" style="467" customWidth="1"/>
    <col min="14862" max="14864" width="14.5703125" style="467" customWidth="1"/>
    <col min="14865" max="14865" width="11.5703125" style="467" customWidth="1"/>
    <col min="14866" max="14868" width="14.5703125" style="467" customWidth="1"/>
    <col min="14869" max="14869" width="11.5703125" style="467" customWidth="1"/>
    <col min="14870" max="14872" width="14.5703125" style="467" customWidth="1"/>
    <col min="14873" max="15106" width="9.140625" style="467"/>
    <col min="15107" max="15107" width="50.140625" style="467" customWidth="1"/>
    <col min="15108" max="15108" width="20.42578125" style="467" customWidth="1"/>
    <col min="15109" max="15109" width="11.5703125" style="467" customWidth="1"/>
    <col min="15110" max="15110" width="19.140625" style="467" customWidth="1"/>
    <col min="15111" max="15112" width="14.5703125" style="467" customWidth="1"/>
    <col min="15113" max="15113" width="11.5703125" style="467" customWidth="1"/>
    <col min="15114" max="15116" width="14.5703125" style="467" customWidth="1"/>
    <col min="15117" max="15117" width="11.5703125" style="467" customWidth="1"/>
    <col min="15118" max="15120" width="14.5703125" style="467" customWidth="1"/>
    <col min="15121" max="15121" width="11.5703125" style="467" customWidth="1"/>
    <col min="15122" max="15124" width="14.5703125" style="467" customWidth="1"/>
    <col min="15125" max="15125" width="11.5703125" style="467" customWidth="1"/>
    <col min="15126" max="15128" width="14.5703125" style="467" customWidth="1"/>
    <col min="15129" max="15362" width="9.140625" style="467"/>
    <col min="15363" max="15363" width="50.140625" style="467" customWidth="1"/>
    <col min="15364" max="15364" width="20.42578125" style="467" customWidth="1"/>
    <col min="15365" max="15365" width="11.5703125" style="467" customWidth="1"/>
    <col min="15366" max="15366" width="19.140625" style="467" customWidth="1"/>
    <col min="15367" max="15368" width="14.5703125" style="467" customWidth="1"/>
    <col min="15369" max="15369" width="11.5703125" style="467" customWidth="1"/>
    <col min="15370" max="15372" width="14.5703125" style="467" customWidth="1"/>
    <col min="15373" max="15373" width="11.5703125" style="467" customWidth="1"/>
    <col min="15374" max="15376" width="14.5703125" style="467" customWidth="1"/>
    <col min="15377" max="15377" width="11.5703125" style="467" customWidth="1"/>
    <col min="15378" max="15380" width="14.5703125" style="467" customWidth="1"/>
    <col min="15381" max="15381" width="11.5703125" style="467" customWidth="1"/>
    <col min="15382" max="15384" width="14.5703125" style="467" customWidth="1"/>
    <col min="15385" max="15618" width="9.140625" style="467"/>
    <col min="15619" max="15619" width="50.140625" style="467" customWidth="1"/>
    <col min="15620" max="15620" width="20.42578125" style="467" customWidth="1"/>
    <col min="15621" max="15621" width="11.5703125" style="467" customWidth="1"/>
    <col min="15622" max="15622" width="19.140625" style="467" customWidth="1"/>
    <col min="15623" max="15624" width="14.5703125" style="467" customWidth="1"/>
    <col min="15625" max="15625" width="11.5703125" style="467" customWidth="1"/>
    <col min="15626" max="15628" width="14.5703125" style="467" customWidth="1"/>
    <col min="15629" max="15629" width="11.5703125" style="467" customWidth="1"/>
    <col min="15630" max="15632" width="14.5703125" style="467" customWidth="1"/>
    <col min="15633" max="15633" width="11.5703125" style="467" customWidth="1"/>
    <col min="15634" max="15636" width="14.5703125" style="467" customWidth="1"/>
    <col min="15637" max="15637" width="11.5703125" style="467" customWidth="1"/>
    <col min="15638" max="15640" width="14.5703125" style="467" customWidth="1"/>
    <col min="15641" max="15874" width="9.140625" style="467"/>
    <col min="15875" max="15875" width="50.140625" style="467" customWidth="1"/>
    <col min="15876" max="15876" width="20.42578125" style="467" customWidth="1"/>
    <col min="15877" max="15877" width="11.5703125" style="467" customWidth="1"/>
    <col min="15878" max="15878" width="19.140625" style="467" customWidth="1"/>
    <col min="15879" max="15880" width="14.5703125" style="467" customWidth="1"/>
    <col min="15881" max="15881" width="11.5703125" style="467" customWidth="1"/>
    <col min="15882" max="15884" width="14.5703125" style="467" customWidth="1"/>
    <col min="15885" max="15885" width="11.5703125" style="467" customWidth="1"/>
    <col min="15886" max="15888" width="14.5703125" style="467" customWidth="1"/>
    <col min="15889" max="15889" width="11.5703125" style="467" customWidth="1"/>
    <col min="15890" max="15892" width="14.5703125" style="467" customWidth="1"/>
    <col min="15893" max="15893" width="11.5703125" style="467" customWidth="1"/>
    <col min="15894" max="15896" width="14.5703125" style="467" customWidth="1"/>
    <col min="15897" max="16130" width="9.140625" style="467"/>
    <col min="16131" max="16131" width="50.140625" style="467" customWidth="1"/>
    <col min="16132" max="16132" width="20.42578125" style="467" customWidth="1"/>
    <col min="16133" max="16133" width="11.5703125" style="467" customWidth="1"/>
    <col min="16134" max="16134" width="19.140625" style="467" customWidth="1"/>
    <col min="16135" max="16136" width="14.5703125" style="467" customWidth="1"/>
    <col min="16137" max="16137" width="11.5703125" style="467" customWidth="1"/>
    <col min="16138" max="16140" width="14.5703125" style="467" customWidth="1"/>
    <col min="16141" max="16141" width="11.5703125" style="467" customWidth="1"/>
    <col min="16142" max="16144" width="14.5703125" style="467" customWidth="1"/>
    <col min="16145" max="16145" width="11.5703125" style="467" customWidth="1"/>
    <col min="16146" max="16148" width="14.5703125" style="467" customWidth="1"/>
    <col min="16149" max="16149" width="11.5703125" style="467" customWidth="1"/>
    <col min="16150" max="16152" width="14.5703125" style="467" customWidth="1"/>
    <col min="16153" max="16384" width="9.140625" style="467"/>
  </cols>
  <sheetData>
    <row r="1" spans="2:24" ht="15" customHeight="1" x14ac:dyDescent="0.25">
      <c r="B1" s="465"/>
      <c r="C1" s="466" t="s">
        <v>611</v>
      </c>
      <c r="D1" s="496"/>
      <c r="E1" s="627" t="s">
        <v>612</v>
      </c>
      <c r="F1" s="628"/>
      <c r="G1" s="628"/>
      <c r="H1" s="629"/>
      <c r="I1" s="627" t="s">
        <v>613</v>
      </c>
      <c r="J1" s="628"/>
      <c r="K1" s="628"/>
      <c r="L1" s="629"/>
      <c r="M1" s="627" t="s">
        <v>614</v>
      </c>
      <c r="N1" s="628"/>
      <c r="O1" s="628"/>
      <c r="P1" s="629"/>
      <c r="Q1" s="627" t="s">
        <v>615</v>
      </c>
      <c r="R1" s="628"/>
      <c r="S1" s="628"/>
      <c r="T1" s="629"/>
      <c r="U1" s="628" t="s">
        <v>616</v>
      </c>
      <c r="V1" s="628"/>
      <c r="W1" s="628"/>
      <c r="X1" s="629"/>
    </row>
    <row r="2" spans="2:24" ht="15" x14ac:dyDescent="0.25">
      <c r="B2" s="468"/>
      <c r="C2" s="469" t="s">
        <v>1034</v>
      </c>
      <c r="D2" s="497"/>
      <c r="E2" s="630"/>
      <c r="F2" s="636"/>
      <c r="G2" s="636"/>
      <c r="H2" s="632"/>
      <c r="I2" s="630"/>
      <c r="J2" s="636"/>
      <c r="K2" s="636"/>
      <c r="L2" s="632"/>
      <c r="M2" s="630"/>
      <c r="N2" s="636"/>
      <c r="O2" s="636"/>
      <c r="P2" s="632"/>
      <c r="Q2" s="630"/>
      <c r="R2" s="636"/>
      <c r="S2" s="636"/>
      <c r="T2" s="632"/>
      <c r="U2" s="636"/>
      <c r="V2" s="636"/>
      <c r="W2" s="636"/>
      <c r="X2" s="632"/>
    </row>
    <row r="3" spans="2:24" ht="15.75" thickBot="1" x14ac:dyDescent="0.3">
      <c r="B3" s="468"/>
      <c r="C3" s="469" t="s">
        <v>1037</v>
      </c>
      <c r="D3" s="497"/>
      <c r="E3" s="630"/>
      <c r="F3" s="636"/>
      <c r="G3" s="636"/>
      <c r="H3" s="632"/>
      <c r="I3" s="630"/>
      <c r="J3" s="636"/>
      <c r="K3" s="636"/>
      <c r="L3" s="632"/>
      <c r="M3" s="630"/>
      <c r="N3" s="636"/>
      <c r="O3" s="636"/>
      <c r="P3" s="632"/>
      <c r="Q3" s="630"/>
      <c r="R3" s="636"/>
      <c r="S3" s="636"/>
      <c r="T3" s="632"/>
      <c r="U3" s="636"/>
      <c r="V3" s="636"/>
      <c r="W3" s="636"/>
      <c r="X3" s="632"/>
    </row>
    <row r="4" spans="2:24" ht="30.75" customHeight="1" x14ac:dyDescent="0.2">
      <c r="B4" s="501" t="s">
        <v>414</v>
      </c>
      <c r="C4" s="502" t="s">
        <v>2</v>
      </c>
      <c r="D4" s="503" t="s">
        <v>416</v>
      </c>
      <c r="E4" s="524" t="s">
        <v>854</v>
      </c>
      <c r="F4" s="525" t="s">
        <v>415</v>
      </c>
      <c r="G4" s="525" t="s">
        <v>1</v>
      </c>
      <c r="H4" s="526" t="s">
        <v>417</v>
      </c>
      <c r="I4" s="524" t="s">
        <v>625</v>
      </c>
      <c r="J4" s="525" t="s">
        <v>415</v>
      </c>
      <c r="K4" s="525" t="s">
        <v>1</v>
      </c>
      <c r="L4" s="526" t="s">
        <v>417</v>
      </c>
      <c r="M4" s="524" t="s">
        <v>625</v>
      </c>
      <c r="N4" s="525" t="s">
        <v>415</v>
      </c>
      <c r="O4" s="525" t="s">
        <v>1</v>
      </c>
      <c r="P4" s="526" t="s">
        <v>417</v>
      </c>
      <c r="Q4" s="524" t="s">
        <v>625</v>
      </c>
      <c r="R4" s="525" t="s">
        <v>415</v>
      </c>
      <c r="S4" s="525" t="s">
        <v>1</v>
      </c>
      <c r="T4" s="526" t="s">
        <v>417</v>
      </c>
      <c r="U4" s="524" t="s">
        <v>625</v>
      </c>
      <c r="V4" s="525" t="s">
        <v>415</v>
      </c>
      <c r="W4" s="525" t="s">
        <v>1</v>
      </c>
      <c r="X4" s="526" t="s">
        <v>417</v>
      </c>
    </row>
    <row r="5" spans="2:24" x14ac:dyDescent="0.2">
      <c r="B5" s="470" t="s">
        <v>126</v>
      </c>
      <c r="C5" s="470" t="s">
        <v>79</v>
      </c>
      <c r="D5" s="470" t="s">
        <v>653</v>
      </c>
      <c r="E5" s="530">
        <v>1</v>
      </c>
      <c r="F5" s="470">
        <v>832800</v>
      </c>
      <c r="G5" s="470">
        <v>120000</v>
      </c>
      <c r="H5" s="531">
        <v>6.94</v>
      </c>
      <c r="I5" s="530"/>
      <c r="J5" s="470"/>
      <c r="K5" s="470"/>
      <c r="L5" s="531"/>
      <c r="M5" s="530"/>
      <c r="N5" s="470"/>
      <c r="O5" s="470"/>
      <c r="P5" s="531"/>
      <c r="Q5" s="530"/>
      <c r="R5" s="470"/>
      <c r="S5" s="470"/>
      <c r="T5" s="531"/>
      <c r="U5" s="530">
        <v>1</v>
      </c>
      <c r="V5" s="470">
        <v>832800</v>
      </c>
      <c r="W5" s="470">
        <v>120000</v>
      </c>
      <c r="X5" s="531">
        <v>6.94</v>
      </c>
    </row>
    <row r="6" spans="2:24" x14ac:dyDescent="0.2">
      <c r="B6" s="470" t="s">
        <v>654</v>
      </c>
      <c r="C6" s="470" t="s">
        <v>655</v>
      </c>
      <c r="D6" s="470" t="s">
        <v>653</v>
      </c>
      <c r="E6" s="530">
        <v>21</v>
      </c>
      <c r="F6" s="470">
        <v>4757187.5</v>
      </c>
      <c r="G6" s="470">
        <v>2210151</v>
      </c>
      <c r="H6" s="531">
        <v>2.15</v>
      </c>
      <c r="I6" s="530">
        <v>4</v>
      </c>
      <c r="J6" s="470">
        <v>1504564</v>
      </c>
      <c r="K6" s="470">
        <v>790215</v>
      </c>
      <c r="L6" s="531">
        <v>1.9</v>
      </c>
      <c r="M6" s="530">
        <v>6</v>
      </c>
      <c r="N6" s="470">
        <v>1264373.75</v>
      </c>
      <c r="O6" s="470">
        <v>387161</v>
      </c>
      <c r="P6" s="531">
        <v>3.27</v>
      </c>
      <c r="Q6" s="530">
        <v>4</v>
      </c>
      <c r="R6" s="470">
        <v>913529.75</v>
      </c>
      <c r="S6" s="470">
        <v>378833</v>
      </c>
      <c r="T6" s="531">
        <v>2.41</v>
      </c>
      <c r="U6" s="530">
        <v>7</v>
      </c>
      <c r="V6" s="470">
        <v>1074720</v>
      </c>
      <c r="W6" s="470">
        <v>653942</v>
      </c>
      <c r="X6" s="531">
        <v>1.64</v>
      </c>
    </row>
    <row r="7" spans="2:24" x14ac:dyDescent="0.2">
      <c r="B7" s="470" t="s">
        <v>127</v>
      </c>
      <c r="C7" s="470" t="s">
        <v>125</v>
      </c>
      <c r="D7" s="470" t="s">
        <v>653</v>
      </c>
      <c r="E7" s="530">
        <v>15</v>
      </c>
      <c r="F7" s="470">
        <v>747624.24</v>
      </c>
      <c r="G7" s="470">
        <v>764831</v>
      </c>
      <c r="H7" s="531">
        <v>0.98</v>
      </c>
      <c r="I7" s="530">
        <v>4</v>
      </c>
      <c r="J7" s="470">
        <v>209984.5</v>
      </c>
      <c r="K7" s="470">
        <v>171725</v>
      </c>
      <c r="L7" s="531">
        <v>1.22</v>
      </c>
      <c r="M7" s="530">
        <v>3</v>
      </c>
      <c r="N7" s="470">
        <v>402536.29000000004</v>
      </c>
      <c r="O7" s="470">
        <v>181227</v>
      </c>
      <c r="P7" s="531">
        <v>2.2200000000000002</v>
      </c>
      <c r="Q7" s="530">
        <v>5</v>
      </c>
      <c r="R7" s="470">
        <v>93513.9</v>
      </c>
      <c r="S7" s="470">
        <v>380644</v>
      </c>
      <c r="T7" s="531">
        <v>0.25</v>
      </c>
      <c r="U7" s="530">
        <v>3</v>
      </c>
      <c r="V7" s="470">
        <v>41589.549999999996</v>
      </c>
      <c r="W7" s="470">
        <v>31235</v>
      </c>
      <c r="X7" s="531">
        <v>1.33</v>
      </c>
    </row>
    <row r="8" spans="2:24" x14ac:dyDescent="0.2">
      <c r="B8" s="470" t="s">
        <v>24</v>
      </c>
      <c r="C8" s="470" t="s">
        <v>23</v>
      </c>
      <c r="D8" s="470" t="s">
        <v>657</v>
      </c>
      <c r="E8" s="530">
        <v>19</v>
      </c>
      <c r="F8" s="470">
        <v>674426.70000000007</v>
      </c>
      <c r="G8" s="470">
        <v>32320</v>
      </c>
      <c r="H8" s="531">
        <v>20.87</v>
      </c>
      <c r="I8" s="530">
        <v>5</v>
      </c>
      <c r="J8" s="470">
        <v>174674.9</v>
      </c>
      <c r="K8" s="470">
        <v>9450</v>
      </c>
      <c r="L8" s="531">
        <v>18.48</v>
      </c>
      <c r="M8" s="530">
        <v>4</v>
      </c>
      <c r="N8" s="470">
        <v>50725</v>
      </c>
      <c r="O8" s="470">
        <v>2100</v>
      </c>
      <c r="P8" s="531">
        <v>24.15</v>
      </c>
      <c r="Q8" s="530">
        <v>4</v>
      </c>
      <c r="R8" s="470">
        <v>205184.4</v>
      </c>
      <c r="S8" s="470">
        <v>8240</v>
      </c>
      <c r="T8" s="531">
        <v>24.9</v>
      </c>
      <c r="U8" s="530">
        <v>6</v>
      </c>
      <c r="V8" s="470">
        <v>243842.4</v>
      </c>
      <c r="W8" s="470">
        <v>12530</v>
      </c>
      <c r="X8" s="531">
        <v>19.46</v>
      </c>
    </row>
    <row r="9" spans="2:24" x14ac:dyDescent="0.2">
      <c r="B9" s="470" t="s">
        <v>27</v>
      </c>
      <c r="C9" s="470" t="s">
        <v>656</v>
      </c>
      <c r="D9" s="470" t="s">
        <v>653</v>
      </c>
      <c r="E9" s="530">
        <v>18</v>
      </c>
      <c r="F9" s="470">
        <v>3000394.6500000004</v>
      </c>
      <c r="G9" s="470">
        <v>94688</v>
      </c>
      <c r="H9" s="531">
        <v>31.69</v>
      </c>
      <c r="I9" s="530">
        <v>5</v>
      </c>
      <c r="J9" s="470">
        <v>681763.25</v>
      </c>
      <c r="K9" s="470">
        <v>25815</v>
      </c>
      <c r="L9" s="531">
        <v>26.41</v>
      </c>
      <c r="M9" s="530">
        <v>1</v>
      </c>
      <c r="N9" s="470">
        <v>6734</v>
      </c>
      <c r="O9" s="470">
        <v>200</v>
      </c>
      <c r="P9" s="531">
        <v>33.67</v>
      </c>
      <c r="Q9" s="530">
        <v>4</v>
      </c>
      <c r="R9" s="470">
        <v>731027.9</v>
      </c>
      <c r="S9" s="470">
        <v>13713</v>
      </c>
      <c r="T9" s="531">
        <v>53.31</v>
      </c>
      <c r="U9" s="530">
        <v>8</v>
      </c>
      <c r="V9" s="470">
        <v>1580869.5</v>
      </c>
      <c r="W9" s="470">
        <v>54960</v>
      </c>
      <c r="X9" s="531">
        <v>28.76</v>
      </c>
    </row>
    <row r="10" spans="2:24" x14ac:dyDescent="0.2">
      <c r="B10" s="470" t="s">
        <v>98</v>
      </c>
      <c r="C10" s="470" t="s">
        <v>656</v>
      </c>
      <c r="D10" s="470" t="s">
        <v>653</v>
      </c>
      <c r="E10" s="530">
        <v>8</v>
      </c>
      <c r="F10" s="470">
        <v>821876.2</v>
      </c>
      <c r="G10" s="470">
        <v>28530</v>
      </c>
      <c r="H10" s="531">
        <v>28.81</v>
      </c>
      <c r="I10" s="530">
        <v>1</v>
      </c>
      <c r="J10" s="470">
        <v>119999.6</v>
      </c>
      <c r="K10" s="470">
        <v>4760</v>
      </c>
      <c r="L10" s="531">
        <v>25.21</v>
      </c>
      <c r="M10" s="530">
        <v>1</v>
      </c>
      <c r="N10" s="470">
        <v>12639</v>
      </c>
      <c r="O10" s="470">
        <v>300</v>
      </c>
      <c r="P10" s="531">
        <v>42.13</v>
      </c>
      <c r="Q10" s="530">
        <v>2</v>
      </c>
      <c r="R10" s="470">
        <v>111327</v>
      </c>
      <c r="S10" s="470">
        <v>2880</v>
      </c>
      <c r="T10" s="531">
        <v>38.659999999999997</v>
      </c>
      <c r="U10" s="530">
        <v>4</v>
      </c>
      <c r="V10" s="470">
        <v>577910.6</v>
      </c>
      <c r="W10" s="470">
        <v>20590</v>
      </c>
      <c r="X10" s="531">
        <v>28.07</v>
      </c>
    </row>
    <row r="11" spans="2:24" x14ac:dyDescent="0.2">
      <c r="B11" s="470" t="s">
        <v>26</v>
      </c>
      <c r="C11" s="470" t="s">
        <v>25</v>
      </c>
      <c r="D11" s="470" t="s">
        <v>658</v>
      </c>
      <c r="E11" s="530">
        <v>17</v>
      </c>
      <c r="F11" s="470">
        <v>942717.4</v>
      </c>
      <c r="G11" s="470">
        <v>798650</v>
      </c>
      <c r="H11" s="531">
        <v>1.18</v>
      </c>
      <c r="I11" s="530">
        <v>4</v>
      </c>
      <c r="J11" s="470">
        <v>484684.3</v>
      </c>
      <c r="K11" s="470">
        <v>409440</v>
      </c>
      <c r="L11" s="531">
        <v>1.18</v>
      </c>
      <c r="M11" s="530">
        <v>5</v>
      </c>
      <c r="N11" s="470">
        <v>132789.9</v>
      </c>
      <c r="O11" s="470">
        <v>154290</v>
      </c>
      <c r="P11" s="531">
        <v>0.86</v>
      </c>
      <c r="Q11" s="530">
        <v>6</v>
      </c>
      <c r="R11" s="470">
        <v>297812.90000000002</v>
      </c>
      <c r="S11" s="470">
        <v>213190</v>
      </c>
      <c r="T11" s="531">
        <v>1.4</v>
      </c>
      <c r="U11" s="530">
        <v>2</v>
      </c>
      <c r="V11" s="470">
        <v>27430.3</v>
      </c>
      <c r="W11" s="470">
        <v>21730</v>
      </c>
      <c r="X11" s="531">
        <v>1.26</v>
      </c>
    </row>
    <row r="12" spans="2:24" x14ac:dyDescent="0.2">
      <c r="B12" s="470" t="s">
        <v>28</v>
      </c>
      <c r="C12" s="470" t="s">
        <v>133</v>
      </c>
      <c r="D12" s="470" t="s">
        <v>653</v>
      </c>
      <c r="E12" s="530">
        <v>30</v>
      </c>
      <c r="F12" s="470">
        <v>18909229.75</v>
      </c>
      <c r="G12" s="470">
        <v>840120</v>
      </c>
      <c r="H12" s="531">
        <v>22.51</v>
      </c>
      <c r="I12" s="530">
        <v>7</v>
      </c>
      <c r="J12" s="470">
        <v>7405590.5999999996</v>
      </c>
      <c r="K12" s="470">
        <v>459620</v>
      </c>
      <c r="L12" s="531">
        <v>16.11</v>
      </c>
      <c r="M12" s="530">
        <v>8</v>
      </c>
      <c r="N12" s="470">
        <v>5311672.0999999996</v>
      </c>
      <c r="O12" s="470">
        <v>185910</v>
      </c>
      <c r="P12" s="531">
        <v>28.57</v>
      </c>
      <c r="Q12" s="530">
        <v>7</v>
      </c>
      <c r="R12" s="470">
        <v>5315218.1500000004</v>
      </c>
      <c r="S12" s="470">
        <v>171495</v>
      </c>
      <c r="T12" s="531">
        <v>30.99</v>
      </c>
      <c r="U12" s="530">
        <v>8</v>
      </c>
      <c r="V12" s="470">
        <v>876748.9</v>
      </c>
      <c r="W12" s="470">
        <v>23095</v>
      </c>
      <c r="X12" s="531">
        <v>37.96</v>
      </c>
    </row>
    <row r="13" spans="2:24" x14ac:dyDescent="0.2">
      <c r="B13" s="470" t="s">
        <v>899</v>
      </c>
      <c r="C13" s="470" t="s">
        <v>659</v>
      </c>
      <c r="D13" s="470" t="s">
        <v>653</v>
      </c>
      <c r="E13" s="530">
        <v>1</v>
      </c>
      <c r="F13" s="470">
        <v>112963.2</v>
      </c>
      <c r="G13" s="470">
        <v>2240</v>
      </c>
      <c r="H13" s="531">
        <v>50.43</v>
      </c>
      <c r="I13" s="530"/>
      <c r="J13" s="470"/>
      <c r="K13" s="470"/>
      <c r="L13" s="531"/>
      <c r="M13" s="530"/>
      <c r="N13" s="470"/>
      <c r="O13" s="470"/>
      <c r="P13" s="531"/>
      <c r="Q13" s="530">
        <v>1</v>
      </c>
      <c r="R13" s="470">
        <v>112963.2</v>
      </c>
      <c r="S13" s="470">
        <v>2240</v>
      </c>
      <c r="T13" s="531">
        <v>50.43</v>
      </c>
      <c r="U13" s="530"/>
      <c r="V13" s="470"/>
      <c r="W13" s="470"/>
      <c r="X13" s="531"/>
    </row>
    <row r="14" spans="2:24" x14ac:dyDescent="0.2">
      <c r="B14" s="470" t="s">
        <v>644</v>
      </c>
      <c r="C14" s="470" t="s">
        <v>645</v>
      </c>
      <c r="D14" s="470" t="s">
        <v>658</v>
      </c>
      <c r="E14" s="530">
        <v>1</v>
      </c>
      <c r="F14" s="470">
        <v>4628</v>
      </c>
      <c r="G14" s="470">
        <v>325</v>
      </c>
      <c r="H14" s="531">
        <v>14.24</v>
      </c>
      <c r="I14" s="530"/>
      <c r="J14" s="470"/>
      <c r="K14" s="470"/>
      <c r="L14" s="531"/>
      <c r="M14" s="530"/>
      <c r="N14" s="470"/>
      <c r="O14" s="470"/>
      <c r="P14" s="531"/>
      <c r="Q14" s="530">
        <v>1</v>
      </c>
      <c r="R14" s="470">
        <v>4628</v>
      </c>
      <c r="S14" s="470">
        <v>325</v>
      </c>
      <c r="T14" s="531">
        <v>14.24</v>
      </c>
      <c r="U14" s="530"/>
      <c r="V14" s="470"/>
      <c r="W14" s="470"/>
      <c r="X14" s="531"/>
    </row>
    <row r="15" spans="2:24" x14ac:dyDescent="0.2">
      <c r="B15" s="470" t="s">
        <v>134</v>
      </c>
      <c r="C15" s="470" t="s">
        <v>135</v>
      </c>
      <c r="D15" s="470" t="s">
        <v>657</v>
      </c>
      <c r="E15" s="530">
        <v>3</v>
      </c>
      <c r="F15" s="470">
        <v>53426</v>
      </c>
      <c r="G15" s="470">
        <v>11360</v>
      </c>
      <c r="H15" s="531">
        <v>4.7</v>
      </c>
      <c r="I15" s="530"/>
      <c r="J15" s="470"/>
      <c r="K15" s="470"/>
      <c r="L15" s="531"/>
      <c r="M15" s="530"/>
      <c r="N15" s="470"/>
      <c r="O15" s="470"/>
      <c r="P15" s="531"/>
      <c r="Q15" s="530">
        <v>2</v>
      </c>
      <c r="R15" s="470">
        <v>16646</v>
      </c>
      <c r="S15" s="470">
        <v>260</v>
      </c>
      <c r="T15" s="531">
        <v>64.02</v>
      </c>
      <c r="U15" s="530">
        <v>1</v>
      </c>
      <c r="V15" s="470">
        <v>36780</v>
      </c>
      <c r="W15" s="470">
        <v>11100</v>
      </c>
      <c r="X15" s="531">
        <v>3.31</v>
      </c>
    </row>
    <row r="16" spans="2:24" x14ac:dyDescent="0.2">
      <c r="B16" s="470" t="s">
        <v>136</v>
      </c>
      <c r="C16" s="470" t="s">
        <v>137</v>
      </c>
      <c r="D16" s="470" t="s">
        <v>657</v>
      </c>
      <c r="E16" s="530">
        <v>2</v>
      </c>
      <c r="F16" s="470">
        <v>44875</v>
      </c>
      <c r="G16" s="470">
        <v>11300</v>
      </c>
      <c r="H16" s="531">
        <v>3.97</v>
      </c>
      <c r="I16" s="530"/>
      <c r="J16" s="470"/>
      <c r="K16" s="470"/>
      <c r="L16" s="531"/>
      <c r="M16" s="530"/>
      <c r="N16" s="470"/>
      <c r="O16" s="470"/>
      <c r="P16" s="531"/>
      <c r="Q16" s="530">
        <v>1</v>
      </c>
      <c r="R16" s="470">
        <v>6862</v>
      </c>
      <c r="S16" s="470">
        <v>200</v>
      </c>
      <c r="T16" s="531">
        <v>34.31</v>
      </c>
      <c r="U16" s="530">
        <v>1</v>
      </c>
      <c r="V16" s="470">
        <v>38013</v>
      </c>
      <c r="W16" s="470">
        <v>11100</v>
      </c>
      <c r="X16" s="531">
        <v>3.42</v>
      </c>
    </row>
    <row r="17" spans="2:24" x14ac:dyDescent="0.2">
      <c r="B17" s="470" t="s">
        <v>138</v>
      </c>
      <c r="C17" s="470" t="s">
        <v>81</v>
      </c>
      <c r="D17" s="470" t="s">
        <v>657</v>
      </c>
      <c r="E17" s="530">
        <v>1</v>
      </c>
      <c r="F17" s="470">
        <v>2175</v>
      </c>
      <c r="G17" s="470">
        <v>15</v>
      </c>
      <c r="H17" s="531">
        <v>145</v>
      </c>
      <c r="I17" s="530"/>
      <c r="J17" s="470"/>
      <c r="K17" s="470"/>
      <c r="L17" s="531"/>
      <c r="M17" s="530"/>
      <c r="N17" s="470"/>
      <c r="O17" s="470"/>
      <c r="P17" s="531"/>
      <c r="Q17" s="530"/>
      <c r="R17" s="470"/>
      <c r="S17" s="470"/>
      <c r="T17" s="531"/>
      <c r="U17" s="530"/>
      <c r="V17" s="470"/>
      <c r="W17" s="470"/>
      <c r="X17" s="531"/>
    </row>
    <row r="18" spans="2:24" x14ac:dyDescent="0.2">
      <c r="B18" s="470" t="s">
        <v>139</v>
      </c>
      <c r="C18" s="470" t="s">
        <v>140</v>
      </c>
      <c r="D18" s="470" t="s">
        <v>657</v>
      </c>
      <c r="E18" s="530">
        <v>1</v>
      </c>
      <c r="F18" s="470">
        <v>13415</v>
      </c>
      <c r="G18" s="470">
        <v>500</v>
      </c>
      <c r="H18" s="531">
        <v>26.83</v>
      </c>
      <c r="I18" s="530"/>
      <c r="J18" s="470"/>
      <c r="K18" s="470"/>
      <c r="L18" s="531"/>
      <c r="M18" s="530"/>
      <c r="N18" s="470"/>
      <c r="O18" s="470"/>
      <c r="P18" s="531"/>
      <c r="Q18" s="530"/>
      <c r="R18" s="470"/>
      <c r="S18" s="470"/>
      <c r="T18" s="531"/>
      <c r="U18" s="530">
        <v>1</v>
      </c>
      <c r="V18" s="470">
        <v>13415</v>
      </c>
      <c r="W18" s="470">
        <v>500</v>
      </c>
      <c r="X18" s="531">
        <v>26.83</v>
      </c>
    </row>
    <row r="19" spans="2:24" x14ac:dyDescent="0.2">
      <c r="B19" s="470" t="s">
        <v>902</v>
      </c>
      <c r="C19" s="470" t="s">
        <v>903</v>
      </c>
      <c r="D19" s="470" t="s">
        <v>657</v>
      </c>
      <c r="E19" s="530">
        <v>2</v>
      </c>
      <c r="F19" s="470">
        <v>45490.200000000004</v>
      </c>
      <c r="G19" s="470">
        <v>1220</v>
      </c>
      <c r="H19" s="531">
        <v>37.29</v>
      </c>
      <c r="I19" s="530"/>
      <c r="J19" s="470"/>
      <c r="K19" s="470"/>
      <c r="L19" s="531"/>
      <c r="M19" s="530"/>
      <c r="N19" s="470"/>
      <c r="O19" s="470"/>
      <c r="P19" s="531"/>
      <c r="Q19" s="530"/>
      <c r="R19" s="470"/>
      <c r="S19" s="470"/>
      <c r="T19" s="531"/>
      <c r="U19" s="530">
        <v>2</v>
      </c>
      <c r="V19" s="470">
        <v>45490.200000000004</v>
      </c>
      <c r="W19" s="470">
        <v>1220</v>
      </c>
      <c r="X19" s="531">
        <v>37.29</v>
      </c>
    </row>
    <row r="20" spans="2:24" x14ac:dyDescent="0.2">
      <c r="B20" s="470" t="s">
        <v>145</v>
      </c>
      <c r="C20" s="470" t="s">
        <v>146</v>
      </c>
      <c r="D20" s="470" t="s">
        <v>657</v>
      </c>
      <c r="E20" s="530">
        <v>1</v>
      </c>
      <c r="F20" s="470">
        <v>23733</v>
      </c>
      <c r="G20" s="470">
        <v>100</v>
      </c>
      <c r="H20" s="531">
        <v>237.33</v>
      </c>
      <c r="I20" s="530"/>
      <c r="J20" s="470"/>
      <c r="K20" s="470"/>
      <c r="L20" s="531"/>
      <c r="M20" s="530"/>
      <c r="N20" s="470"/>
      <c r="O20" s="470"/>
      <c r="P20" s="531"/>
      <c r="Q20" s="530"/>
      <c r="R20" s="470"/>
      <c r="S20" s="470"/>
      <c r="T20" s="531"/>
      <c r="U20" s="530"/>
      <c r="V20" s="470"/>
      <c r="W20" s="470"/>
      <c r="X20" s="531"/>
    </row>
    <row r="21" spans="2:24" x14ac:dyDescent="0.2">
      <c r="B21" s="470" t="s">
        <v>906</v>
      </c>
      <c r="C21" s="470" t="s">
        <v>108</v>
      </c>
      <c r="D21" s="470" t="s">
        <v>657</v>
      </c>
      <c r="E21" s="530">
        <v>1</v>
      </c>
      <c r="F21" s="470">
        <v>5333.25</v>
      </c>
      <c r="G21" s="470">
        <v>25</v>
      </c>
      <c r="H21" s="531">
        <v>213.33</v>
      </c>
      <c r="I21" s="530"/>
      <c r="J21" s="470"/>
      <c r="K21" s="470"/>
      <c r="L21" s="531"/>
      <c r="M21" s="530">
        <v>1</v>
      </c>
      <c r="N21" s="470">
        <v>5333.25</v>
      </c>
      <c r="O21" s="470">
        <v>25</v>
      </c>
      <c r="P21" s="531">
        <v>213.33</v>
      </c>
      <c r="Q21" s="530"/>
      <c r="R21" s="470"/>
      <c r="S21" s="470"/>
      <c r="T21" s="531"/>
      <c r="U21" s="530"/>
      <c r="V21" s="470"/>
      <c r="W21" s="470"/>
      <c r="X21" s="531"/>
    </row>
    <row r="22" spans="2:24" x14ac:dyDescent="0.2">
      <c r="B22" s="470" t="s">
        <v>150</v>
      </c>
      <c r="C22" s="470" t="s">
        <v>151</v>
      </c>
      <c r="D22" s="470" t="s">
        <v>657</v>
      </c>
      <c r="E22" s="530">
        <v>1</v>
      </c>
      <c r="F22" s="470">
        <v>15460</v>
      </c>
      <c r="G22" s="470">
        <v>200</v>
      </c>
      <c r="H22" s="531">
        <v>77.3</v>
      </c>
      <c r="I22" s="530"/>
      <c r="J22" s="470"/>
      <c r="K22" s="470"/>
      <c r="L22" s="531"/>
      <c r="M22" s="530"/>
      <c r="N22" s="470"/>
      <c r="O22" s="470"/>
      <c r="P22" s="531"/>
      <c r="Q22" s="530">
        <v>1</v>
      </c>
      <c r="R22" s="470">
        <v>15460</v>
      </c>
      <c r="S22" s="470">
        <v>200</v>
      </c>
      <c r="T22" s="531">
        <v>77.3</v>
      </c>
      <c r="U22" s="530"/>
      <c r="V22" s="470"/>
      <c r="W22" s="470"/>
      <c r="X22" s="531"/>
    </row>
    <row r="23" spans="2:24" x14ac:dyDescent="0.2">
      <c r="B23" s="470" t="s">
        <v>156</v>
      </c>
      <c r="C23" s="470" t="s">
        <v>157</v>
      </c>
      <c r="D23" s="470" t="s">
        <v>658</v>
      </c>
      <c r="E23" s="530">
        <v>1</v>
      </c>
      <c r="F23" s="470">
        <v>11165</v>
      </c>
      <c r="G23" s="470">
        <v>500</v>
      </c>
      <c r="H23" s="531">
        <v>22.33</v>
      </c>
      <c r="I23" s="530"/>
      <c r="J23" s="470"/>
      <c r="K23" s="470"/>
      <c r="L23" s="531"/>
      <c r="M23" s="530"/>
      <c r="N23" s="470"/>
      <c r="O23" s="470"/>
      <c r="P23" s="531"/>
      <c r="Q23" s="530"/>
      <c r="R23" s="470"/>
      <c r="S23" s="470"/>
      <c r="T23" s="531"/>
      <c r="U23" s="530">
        <v>1</v>
      </c>
      <c r="V23" s="470">
        <v>11165</v>
      </c>
      <c r="W23" s="470">
        <v>500</v>
      </c>
      <c r="X23" s="531">
        <v>22.33</v>
      </c>
    </row>
    <row r="24" spans="2:24" x14ac:dyDescent="0.2">
      <c r="B24" s="470" t="s">
        <v>158</v>
      </c>
      <c r="C24" s="470" t="s">
        <v>159</v>
      </c>
      <c r="D24" s="470" t="s">
        <v>658</v>
      </c>
      <c r="E24" s="530">
        <v>1</v>
      </c>
      <c r="F24" s="470">
        <v>17556</v>
      </c>
      <c r="G24" s="470">
        <v>1925</v>
      </c>
      <c r="H24" s="531">
        <v>9.1199999999999992</v>
      </c>
      <c r="I24" s="530"/>
      <c r="J24" s="470"/>
      <c r="K24" s="470"/>
      <c r="L24" s="531"/>
      <c r="M24" s="530"/>
      <c r="N24" s="470"/>
      <c r="O24" s="470"/>
      <c r="P24" s="531"/>
      <c r="Q24" s="530">
        <v>1</v>
      </c>
      <c r="R24" s="470">
        <v>17556</v>
      </c>
      <c r="S24" s="470">
        <v>1925</v>
      </c>
      <c r="T24" s="531">
        <v>9.1199999999999992</v>
      </c>
      <c r="U24" s="530"/>
      <c r="V24" s="470"/>
      <c r="W24" s="470"/>
      <c r="X24" s="531"/>
    </row>
    <row r="25" spans="2:24" x14ac:dyDescent="0.2">
      <c r="B25" s="470" t="s">
        <v>660</v>
      </c>
      <c r="C25" s="470" t="s">
        <v>661</v>
      </c>
      <c r="D25" s="470" t="s">
        <v>662</v>
      </c>
      <c r="E25" s="530">
        <v>3</v>
      </c>
      <c r="F25" s="470">
        <v>11037</v>
      </c>
      <c r="G25" s="470">
        <v>350</v>
      </c>
      <c r="H25" s="531">
        <v>31.53</v>
      </c>
      <c r="I25" s="530">
        <v>2</v>
      </c>
      <c r="J25" s="470">
        <v>6077</v>
      </c>
      <c r="K25" s="470">
        <v>150</v>
      </c>
      <c r="L25" s="531">
        <v>40.51</v>
      </c>
      <c r="M25" s="530">
        <v>1</v>
      </c>
      <c r="N25" s="470">
        <v>4960</v>
      </c>
      <c r="O25" s="470">
        <v>200</v>
      </c>
      <c r="P25" s="531">
        <v>24.8</v>
      </c>
      <c r="Q25" s="530"/>
      <c r="R25" s="470"/>
      <c r="S25" s="470"/>
      <c r="T25" s="531"/>
      <c r="U25" s="530"/>
      <c r="V25" s="470"/>
      <c r="W25" s="470"/>
      <c r="X25" s="531"/>
    </row>
    <row r="26" spans="2:24" x14ac:dyDescent="0.2">
      <c r="B26" s="470" t="s">
        <v>1024</v>
      </c>
      <c r="C26" s="470" t="s">
        <v>1025</v>
      </c>
      <c r="D26" s="470" t="s">
        <v>662</v>
      </c>
      <c r="E26" s="530">
        <v>1</v>
      </c>
      <c r="F26" s="470">
        <v>100608.3</v>
      </c>
      <c r="G26" s="470">
        <v>130</v>
      </c>
      <c r="H26" s="531">
        <v>773.91</v>
      </c>
      <c r="I26" s="530"/>
      <c r="J26" s="470"/>
      <c r="K26" s="470"/>
      <c r="L26" s="531"/>
      <c r="M26" s="530"/>
      <c r="N26" s="470"/>
      <c r="O26" s="470"/>
      <c r="P26" s="531"/>
      <c r="Q26" s="530">
        <v>1</v>
      </c>
      <c r="R26" s="470">
        <v>100608.3</v>
      </c>
      <c r="S26" s="470">
        <v>130</v>
      </c>
      <c r="T26" s="531">
        <v>773.91</v>
      </c>
      <c r="U26" s="530"/>
      <c r="V26" s="470"/>
      <c r="W26" s="470"/>
      <c r="X26" s="531"/>
    </row>
    <row r="27" spans="2:24" x14ac:dyDescent="0.2">
      <c r="B27" s="470" t="s">
        <v>1032</v>
      </c>
      <c r="C27" s="470" t="s">
        <v>1033</v>
      </c>
      <c r="D27" s="470" t="s">
        <v>662</v>
      </c>
      <c r="E27" s="530">
        <v>1</v>
      </c>
      <c r="F27" s="470">
        <v>4061.34</v>
      </c>
      <c r="G27" s="470">
        <v>2</v>
      </c>
      <c r="H27" s="531">
        <v>2030.67</v>
      </c>
      <c r="I27" s="530"/>
      <c r="J27" s="470"/>
      <c r="K27" s="470"/>
      <c r="L27" s="531"/>
      <c r="M27" s="530"/>
      <c r="N27" s="470"/>
      <c r="O27" s="470"/>
      <c r="P27" s="531"/>
      <c r="Q27" s="530">
        <v>1</v>
      </c>
      <c r="R27" s="470">
        <v>4061.34</v>
      </c>
      <c r="S27" s="470">
        <v>2</v>
      </c>
      <c r="T27" s="531">
        <v>2030.67</v>
      </c>
      <c r="U27" s="530"/>
      <c r="V27" s="470"/>
      <c r="W27" s="470"/>
      <c r="X27" s="531"/>
    </row>
    <row r="28" spans="2:24" x14ac:dyDescent="0.2">
      <c r="B28" s="470" t="s">
        <v>171</v>
      </c>
      <c r="C28" s="470" t="s">
        <v>94</v>
      </c>
      <c r="D28" s="470" t="s">
        <v>657</v>
      </c>
      <c r="E28" s="530">
        <v>4</v>
      </c>
      <c r="F28" s="470">
        <v>169276.5</v>
      </c>
      <c r="G28" s="470">
        <v>1480</v>
      </c>
      <c r="H28" s="531">
        <v>114.38</v>
      </c>
      <c r="I28" s="530"/>
      <c r="J28" s="470"/>
      <c r="K28" s="470"/>
      <c r="L28" s="531"/>
      <c r="M28" s="530">
        <v>2</v>
      </c>
      <c r="N28" s="470">
        <v>23008</v>
      </c>
      <c r="O28" s="470">
        <v>290</v>
      </c>
      <c r="P28" s="531">
        <v>79.34</v>
      </c>
      <c r="Q28" s="530">
        <v>2</v>
      </c>
      <c r="R28" s="470">
        <v>146268.5</v>
      </c>
      <c r="S28" s="470">
        <v>1190</v>
      </c>
      <c r="T28" s="531">
        <v>122.91</v>
      </c>
      <c r="U28" s="530"/>
      <c r="V28" s="470"/>
      <c r="W28" s="470"/>
      <c r="X28" s="531"/>
    </row>
    <row r="29" spans="2:24" x14ac:dyDescent="0.2">
      <c r="B29" s="470" t="s">
        <v>95</v>
      </c>
      <c r="C29" s="470" t="s">
        <v>94</v>
      </c>
      <c r="D29" s="470" t="s">
        <v>653</v>
      </c>
      <c r="E29" s="530">
        <v>8</v>
      </c>
      <c r="F29" s="470">
        <v>344067.08</v>
      </c>
      <c r="G29" s="470">
        <v>12918</v>
      </c>
      <c r="H29" s="531">
        <v>26.63</v>
      </c>
      <c r="I29" s="530">
        <v>2</v>
      </c>
      <c r="J29" s="470">
        <v>221824.7</v>
      </c>
      <c r="K29" s="470">
        <v>8810</v>
      </c>
      <c r="L29" s="531">
        <v>25.18</v>
      </c>
      <c r="M29" s="530">
        <v>2</v>
      </c>
      <c r="N29" s="470">
        <v>36146.879999999997</v>
      </c>
      <c r="O29" s="470">
        <v>1148</v>
      </c>
      <c r="P29" s="531">
        <v>31.49</v>
      </c>
      <c r="Q29" s="530">
        <v>2</v>
      </c>
      <c r="R29" s="470">
        <v>28205.100000000002</v>
      </c>
      <c r="S29" s="470">
        <v>910</v>
      </c>
      <c r="T29" s="531">
        <v>30.99</v>
      </c>
      <c r="U29" s="530">
        <v>2</v>
      </c>
      <c r="V29" s="470">
        <v>57890.400000000001</v>
      </c>
      <c r="W29" s="470">
        <v>2050</v>
      </c>
      <c r="X29" s="531">
        <v>28.24</v>
      </c>
    </row>
    <row r="30" spans="2:24" x14ac:dyDescent="0.2">
      <c r="B30" s="470" t="s">
        <v>940</v>
      </c>
      <c r="C30" s="470" t="s">
        <v>941</v>
      </c>
      <c r="D30" s="470" t="s">
        <v>662</v>
      </c>
      <c r="E30" s="530">
        <v>1</v>
      </c>
      <c r="F30" s="470">
        <v>22834.44</v>
      </c>
      <c r="G30" s="470">
        <v>27</v>
      </c>
      <c r="H30" s="531">
        <v>845.72</v>
      </c>
      <c r="I30" s="530"/>
      <c r="J30" s="470"/>
      <c r="K30" s="470"/>
      <c r="L30" s="531"/>
      <c r="M30" s="530"/>
      <c r="N30" s="470"/>
      <c r="O30" s="470"/>
      <c r="P30" s="531"/>
      <c r="Q30" s="530">
        <v>1</v>
      </c>
      <c r="R30" s="470">
        <v>22834.44</v>
      </c>
      <c r="S30" s="470">
        <v>27</v>
      </c>
      <c r="T30" s="531">
        <v>845.72</v>
      </c>
      <c r="U30" s="530"/>
      <c r="V30" s="470"/>
      <c r="W30" s="470"/>
      <c r="X30" s="531"/>
    </row>
    <row r="31" spans="2:24" x14ac:dyDescent="0.2">
      <c r="B31" s="470" t="s">
        <v>663</v>
      </c>
      <c r="C31" s="470" t="s">
        <v>664</v>
      </c>
      <c r="D31" s="470" t="s">
        <v>662</v>
      </c>
      <c r="E31" s="530">
        <v>1</v>
      </c>
      <c r="F31" s="470">
        <v>24770.76</v>
      </c>
      <c r="G31" s="470">
        <v>28</v>
      </c>
      <c r="H31" s="531">
        <v>884.67</v>
      </c>
      <c r="I31" s="530"/>
      <c r="J31" s="470"/>
      <c r="K31" s="470"/>
      <c r="L31" s="531"/>
      <c r="M31" s="530"/>
      <c r="N31" s="470"/>
      <c r="O31" s="470"/>
      <c r="P31" s="531"/>
      <c r="Q31" s="530">
        <v>1</v>
      </c>
      <c r="R31" s="470">
        <v>24770.76</v>
      </c>
      <c r="S31" s="470">
        <v>28</v>
      </c>
      <c r="T31" s="531">
        <v>884.67</v>
      </c>
      <c r="U31" s="530"/>
      <c r="V31" s="470"/>
      <c r="W31" s="470"/>
      <c r="X31" s="531"/>
    </row>
    <row r="32" spans="2:24" x14ac:dyDescent="0.2">
      <c r="B32" s="470" t="s">
        <v>9</v>
      </c>
      <c r="C32" s="470" t="s">
        <v>8</v>
      </c>
      <c r="D32" s="470" t="s">
        <v>662</v>
      </c>
      <c r="E32" s="530">
        <v>1</v>
      </c>
      <c r="F32" s="470">
        <v>12610</v>
      </c>
      <c r="G32" s="470">
        <v>26</v>
      </c>
      <c r="H32" s="531">
        <v>485</v>
      </c>
      <c r="I32" s="530"/>
      <c r="J32" s="470"/>
      <c r="K32" s="470"/>
      <c r="L32" s="531"/>
      <c r="M32" s="530"/>
      <c r="N32" s="470"/>
      <c r="O32" s="470"/>
      <c r="P32" s="531"/>
      <c r="Q32" s="530"/>
      <c r="R32" s="470"/>
      <c r="S32" s="470"/>
      <c r="T32" s="531"/>
      <c r="U32" s="530">
        <v>1</v>
      </c>
      <c r="V32" s="470">
        <v>12610</v>
      </c>
      <c r="W32" s="470">
        <v>26</v>
      </c>
      <c r="X32" s="531">
        <v>485</v>
      </c>
    </row>
    <row r="33" spans="2:24" x14ac:dyDescent="0.2">
      <c r="B33" s="470" t="s">
        <v>11</v>
      </c>
      <c r="C33" s="470" t="s">
        <v>10</v>
      </c>
      <c r="D33" s="470" t="s">
        <v>662</v>
      </c>
      <c r="E33" s="530">
        <v>6</v>
      </c>
      <c r="F33" s="470">
        <v>58244.110000000008</v>
      </c>
      <c r="G33" s="470">
        <v>145</v>
      </c>
      <c r="H33" s="531">
        <v>401.68</v>
      </c>
      <c r="I33" s="530">
        <v>1</v>
      </c>
      <c r="J33" s="470">
        <v>5298.37</v>
      </c>
      <c r="K33" s="470">
        <v>11</v>
      </c>
      <c r="L33" s="531">
        <v>481.67</v>
      </c>
      <c r="M33" s="530">
        <v>3</v>
      </c>
      <c r="N33" s="470">
        <v>16199.939999999999</v>
      </c>
      <c r="O33" s="470">
        <v>38</v>
      </c>
      <c r="P33" s="531">
        <v>426.31</v>
      </c>
      <c r="Q33" s="530">
        <v>1</v>
      </c>
      <c r="R33" s="470">
        <v>17845.8</v>
      </c>
      <c r="S33" s="470">
        <v>60</v>
      </c>
      <c r="T33" s="531">
        <v>297.43</v>
      </c>
      <c r="U33" s="530">
        <v>1</v>
      </c>
      <c r="V33" s="470">
        <v>18900</v>
      </c>
      <c r="W33" s="470">
        <v>36</v>
      </c>
      <c r="X33" s="531">
        <v>525</v>
      </c>
    </row>
    <row r="34" spans="2:24" x14ac:dyDescent="0.2">
      <c r="B34" s="470" t="s">
        <v>13</v>
      </c>
      <c r="C34" s="470" t="s">
        <v>12</v>
      </c>
      <c r="D34" s="470" t="s">
        <v>662</v>
      </c>
      <c r="E34" s="530">
        <v>23</v>
      </c>
      <c r="F34" s="470">
        <v>2056664.6800000002</v>
      </c>
      <c r="G34" s="470">
        <v>4977</v>
      </c>
      <c r="H34" s="531">
        <v>413.23</v>
      </c>
      <c r="I34" s="530">
        <v>4</v>
      </c>
      <c r="J34" s="470">
        <v>612810.63</v>
      </c>
      <c r="K34" s="470">
        <v>1562</v>
      </c>
      <c r="L34" s="531">
        <v>392.32</v>
      </c>
      <c r="M34" s="530">
        <v>8</v>
      </c>
      <c r="N34" s="470">
        <v>258252.1</v>
      </c>
      <c r="O34" s="470">
        <v>652</v>
      </c>
      <c r="P34" s="531">
        <v>396.09</v>
      </c>
      <c r="Q34" s="530">
        <v>6</v>
      </c>
      <c r="R34" s="470">
        <v>503185.39</v>
      </c>
      <c r="S34" s="470">
        <v>1243</v>
      </c>
      <c r="T34" s="531">
        <v>404.82</v>
      </c>
      <c r="U34" s="530">
        <v>5</v>
      </c>
      <c r="V34" s="470">
        <v>682416.55999999994</v>
      </c>
      <c r="W34" s="470">
        <v>1520</v>
      </c>
      <c r="X34" s="531">
        <v>448.96</v>
      </c>
    </row>
    <row r="35" spans="2:24" x14ac:dyDescent="0.2">
      <c r="B35" s="470" t="s">
        <v>631</v>
      </c>
      <c r="C35" s="470" t="s">
        <v>632</v>
      </c>
      <c r="D35" s="470" t="s">
        <v>662</v>
      </c>
      <c r="E35" s="530">
        <v>3</v>
      </c>
      <c r="F35" s="470">
        <v>33178.480000000003</v>
      </c>
      <c r="G35" s="470">
        <v>48</v>
      </c>
      <c r="H35" s="531">
        <v>691.22</v>
      </c>
      <c r="I35" s="530"/>
      <c r="J35" s="470"/>
      <c r="K35" s="470"/>
      <c r="L35" s="531"/>
      <c r="M35" s="530">
        <v>1</v>
      </c>
      <c r="N35" s="470">
        <v>3958.35</v>
      </c>
      <c r="O35" s="470">
        <v>5</v>
      </c>
      <c r="P35" s="531">
        <v>791.67</v>
      </c>
      <c r="Q35" s="530">
        <v>1</v>
      </c>
      <c r="R35" s="470">
        <v>4000</v>
      </c>
      <c r="S35" s="470">
        <v>4</v>
      </c>
      <c r="T35" s="531">
        <v>1000</v>
      </c>
      <c r="U35" s="530">
        <v>1</v>
      </c>
      <c r="V35" s="470">
        <v>25220.13</v>
      </c>
      <c r="W35" s="470">
        <v>39</v>
      </c>
      <c r="X35" s="531">
        <v>646.66999999999996</v>
      </c>
    </row>
    <row r="36" spans="2:24" x14ac:dyDescent="0.2">
      <c r="B36" s="470" t="s">
        <v>608</v>
      </c>
      <c r="C36" s="470" t="s">
        <v>665</v>
      </c>
      <c r="D36" s="470" t="s">
        <v>662</v>
      </c>
      <c r="E36" s="530">
        <v>2</v>
      </c>
      <c r="F36" s="470">
        <v>33900</v>
      </c>
      <c r="G36" s="470">
        <v>35</v>
      </c>
      <c r="H36" s="531">
        <v>968.57</v>
      </c>
      <c r="I36" s="530"/>
      <c r="J36" s="470"/>
      <c r="K36" s="470"/>
      <c r="L36" s="531"/>
      <c r="M36" s="530">
        <v>1</v>
      </c>
      <c r="N36" s="470">
        <v>6000</v>
      </c>
      <c r="O36" s="470">
        <v>5</v>
      </c>
      <c r="P36" s="531">
        <v>1200</v>
      </c>
      <c r="Q36" s="530">
        <v>1</v>
      </c>
      <c r="R36" s="470">
        <v>27900</v>
      </c>
      <c r="S36" s="470">
        <v>30</v>
      </c>
      <c r="T36" s="531">
        <v>930</v>
      </c>
      <c r="U36" s="530"/>
      <c r="V36" s="470"/>
      <c r="W36" s="470"/>
      <c r="X36" s="531"/>
    </row>
    <row r="37" spans="2:24" x14ac:dyDescent="0.2">
      <c r="B37" s="470" t="s">
        <v>15</v>
      </c>
      <c r="C37" s="470" t="s">
        <v>14</v>
      </c>
      <c r="D37" s="470" t="s">
        <v>662</v>
      </c>
      <c r="E37" s="530">
        <v>20</v>
      </c>
      <c r="F37" s="470">
        <v>1069625.2799999998</v>
      </c>
      <c r="G37" s="470">
        <v>1888</v>
      </c>
      <c r="H37" s="531">
        <v>566.54</v>
      </c>
      <c r="I37" s="530">
        <v>4</v>
      </c>
      <c r="J37" s="470">
        <v>425661.7</v>
      </c>
      <c r="K37" s="470">
        <v>810</v>
      </c>
      <c r="L37" s="531">
        <v>525.51</v>
      </c>
      <c r="M37" s="530">
        <v>7</v>
      </c>
      <c r="N37" s="470">
        <v>127957.72</v>
      </c>
      <c r="O37" s="470">
        <v>229</v>
      </c>
      <c r="P37" s="531">
        <v>558.77</v>
      </c>
      <c r="Q37" s="530">
        <v>4</v>
      </c>
      <c r="R37" s="470">
        <v>107334.04</v>
      </c>
      <c r="S37" s="470">
        <v>187</v>
      </c>
      <c r="T37" s="531">
        <v>573.98</v>
      </c>
      <c r="U37" s="530">
        <v>5</v>
      </c>
      <c r="V37" s="470">
        <v>408671.81999999995</v>
      </c>
      <c r="W37" s="470">
        <v>662</v>
      </c>
      <c r="X37" s="531">
        <v>617.33000000000004</v>
      </c>
    </row>
    <row r="38" spans="2:24" x14ac:dyDescent="0.2">
      <c r="B38" s="470" t="s">
        <v>91</v>
      </c>
      <c r="C38" s="470" t="s">
        <v>90</v>
      </c>
      <c r="D38" s="470" t="s">
        <v>662</v>
      </c>
      <c r="E38" s="530">
        <v>9</v>
      </c>
      <c r="F38" s="470">
        <v>162884.04999999999</v>
      </c>
      <c r="G38" s="470">
        <v>215.5</v>
      </c>
      <c r="H38" s="531">
        <v>755.84</v>
      </c>
      <c r="I38" s="530">
        <v>2</v>
      </c>
      <c r="J38" s="470">
        <v>53329</v>
      </c>
      <c r="K38" s="470">
        <v>63</v>
      </c>
      <c r="L38" s="531">
        <v>846.49</v>
      </c>
      <c r="M38" s="530">
        <v>3</v>
      </c>
      <c r="N38" s="470">
        <v>65466.879999999997</v>
      </c>
      <c r="O38" s="470">
        <v>94.5</v>
      </c>
      <c r="P38" s="531">
        <v>692.77</v>
      </c>
      <c r="Q38" s="530">
        <v>2</v>
      </c>
      <c r="R38" s="470">
        <v>10863.259999999998</v>
      </c>
      <c r="S38" s="470">
        <v>14</v>
      </c>
      <c r="T38" s="531">
        <v>775.95</v>
      </c>
      <c r="U38" s="530">
        <v>2</v>
      </c>
      <c r="V38" s="470">
        <v>33224.910000000003</v>
      </c>
      <c r="W38" s="470">
        <v>44</v>
      </c>
      <c r="X38" s="531">
        <v>755.11</v>
      </c>
    </row>
    <row r="39" spans="2:24" x14ac:dyDescent="0.2">
      <c r="B39" s="470" t="s">
        <v>172</v>
      </c>
      <c r="C39" s="470" t="s">
        <v>666</v>
      </c>
      <c r="D39" s="470" t="s">
        <v>662</v>
      </c>
      <c r="E39" s="530">
        <v>3</v>
      </c>
      <c r="F39" s="470">
        <v>89126.9</v>
      </c>
      <c r="G39" s="470">
        <v>120</v>
      </c>
      <c r="H39" s="531">
        <v>742.72</v>
      </c>
      <c r="I39" s="530">
        <v>2</v>
      </c>
      <c r="J39" s="470">
        <v>68226.899999999994</v>
      </c>
      <c r="K39" s="470">
        <v>98</v>
      </c>
      <c r="L39" s="531">
        <v>696.19</v>
      </c>
      <c r="M39" s="530"/>
      <c r="N39" s="470"/>
      <c r="O39" s="470"/>
      <c r="P39" s="531"/>
      <c r="Q39" s="530"/>
      <c r="R39" s="470"/>
      <c r="S39" s="470"/>
      <c r="T39" s="531"/>
      <c r="U39" s="530">
        <v>1</v>
      </c>
      <c r="V39" s="470">
        <v>20900</v>
      </c>
      <c r="W39" s="470">
        <v>22</v>
      </c>
      <c r="X39" s="531">
        <v>950</v>
      </c>
    </row>
    <row r="40" spans="2:24" x14ac:dyDescent="0.2">
      <c r="B40" s="470" t="s">
        <v>173</v>
      </c>
      <c r="C40" s="470" t="s">
        <v>667</v>
      </c>
      <c r="D40" s="470" t="s">
        <v>662</v>
      </c>
      <c r="E40" s="530">
        <v>3</v>
      </c>
      <c r="F40" s="470">
        <v>74316.28</v>
      </c>
      <c r="G40" s="470">
        <v>57</v>
      </c>
      <c r="H40" s="531">
        <v>1303.79</v>
      </c>
      <c r="I40" s="530">
        <v>1</v>
      </c>
      <c r="J40" s="470">
        <v>28123.94</v>
      </c>
      <c r="K40" s="470">
        <v>26</v>
      </c>
      <c r="L40" s="531">
        <v>1081.69</v>
      </c>
      <c r="M40" s="530">
        <v>2</v>
      </c>
      <c r="N40" s="470">
        <v>46192.34</v>
      </c>
      <c r="O40" s="470">
        <v>31</v>
      </c>
      <c r="P40" s="531">
        <v>1490.08</v>
      </c>
      <c r="Q40" s="530"/>
      <c r="R40" s="470"/>
      <c r="S40" s="470"/>
      <c r="T40" s="531"/>
      <c r="U40" s="530"/>
      <c r="V40" s="470"/>
      <c r="W40" s="470"/>
      <c r="X40" s="531"/>
    </row>
    <row r="41" spans="2:24" x14ac:dyDescent="0.2">
      <c r="B41" s="470" t="s">
        <v>174</v>
      </c>
      <c r="C41" s="470" t="s">
        <v>668</v>
      </c>
      <c r="D41" s="470" t="s">
        <v>662</v>
      </c>
      <c r="E41" s="530">
        <v>1</v>
      </c>
      <c r="F41" s="470">
        <v>115994.56</v>
      </c>
      <c r="G41" s="470">
        <v>88</v>
      </c>
      <c r="H41" s="531">
        <v>1318.12</v>
      </c>
      <c r="I41" s="530">
        <v>1</v>
      </c>
      <c r="J41" s="470">
        <v>115994.56</v>
      </c>
      <c r="K41" s="470">
        <v>88</v>
      </c>
      <c r="L41" s="531">
        <v>1318.12</v>
      </c>
      <c r="M41" s="530"/>
      <c r="N41" s="470"/>
      <c r="O41" s="470"/>
      <c r="P41" s="531"/>
      <c r="Q41" s="530"/>
      <c r="R41" s="470"/>
      <c r="S41" s="470"/>
      <c r="T41" s="531"/>
      <c r="U41" s="530"/>
      <c r="V41" s="470"/>
      <c r="W41" s="470"/>
      <c r="X41" s="531"/>
    </row>
    <row r="42" spans="2:24" x14ac:dyDescent="0.2">
      <c r="B42" s="470" t="s">
        <v>988</v>
      </c>
      <c r="C42" s="470" t="s">
        <v>989</v>
      </c>
      <c r="D42" s="470" t="s">
        <v>662</v>
      </c>
      <c r="E42" s="530">
        <v>1</v>
      </c>
      <c r="F42" s="470">
        <v>5250</v>
      </c>
      <c r="G42" s="470">
        <v>2.5</v>
      </c>
      <c r="H42" s="531">
        <v>2100</v>
      </c>
      <c r="I42" s="530"/>
      <c r="J42" s="470"/>
      <c r="K42" s="470"/>
      <c r="L42" s="531"/>
      <c r="M42" s="530">
        <v>1</v>
      </c>
      <c r="N42" s="470">
        <v>5250</v>
      </c>
      <c r="O42" s="470">
        <v>2.5</v>
      </c>
      <c r="P42" s="531">
        <v>2100</v>
      </c>
      <c r="Q42" s="530"/>
      <c r="R42" s="470"/>
      <c r="S42" s="470"/>
      <c r="T42" s="531"/>
      <c r="U42" s="530"/>
      <c r="V42" s="470"/>
      <c r="W42" s="470"/>
      <c r="X42" s="531"/>
    </row>
    <row r="43" spans="2:24" x14ac:dyDescent="0.2">
      <c r="B43" s="470" t="s">
        <v>177</v>
      </c>
      <c r="C43" s="470" t="s">
        <v>178</v>
      </c>
      <c r="D43" s="470" t="s">
        <v>662</v>
      </c>
      <c r="E43" s="530">
        <v>1</v>
      </c>
      <c r="F43" s="470">
        <v>8962.7199999999993</v>
      </c>
      <c r="G43" s="470">
        <v>16</v>
      </c>
      <c r="H43" s="531">
        <v>560.16999999999996</v>
      </c>
      <c r="I43" s="530">
        <v>1</v>
      </c>
      <c r="J43" s="470">
        <v>8962.7199999999993</v>
      </c>
      <c r="K43" s="470">
        <v>16</v>
      </c>
      <c r="L43" s="531">
        <v>560.16999999999996</v>
      </c>
      <c r="M43" s="530"/>
      <c r="N43" s="470"/>
      <c r="O43" s="470"/>
      <c r="P43" s="531"/>
      <c r="Q43" s="530"/>
      <c r="R43" s="470"/>
      <c r="S43" s="470"/>
      <c r="T43" s="531"/>
      <c r="U43" s="530"/>
      <c r="V43" s="470"/>
      <c r="W43" s="470"/>
      <c r="X43" s="531"/>
    </row>
    <row r="44" spans="2:24" x14ac:dyDescent="0.2">
      <c r="B44" s="470" t="s">
        <v>861</v>
      </c>
      <c r="C44" s="470" t="s">
        <v>862</v>
      </c>
      <c r="D44" s="470" t="s">
        <v>662</v>
      </c>
      <c r="E44" s="530">
        <v>1</v>
      </c>
      <c r="F44" s="470">
        <v>8720.5</v>
      </c>
      <c r="G44" s="470">
        <v>2</v>
      </c>
      <c r="H44" s="531">
        <v>4360.25</v>
      </c>
      <c r="I44" s="530"/>
      <c r="J44" s="470"/>
      <c r="K44" s="470"/>
      <c r="L44" s="531"/>
      <c r="M44" s="530">
        <v>1</v>
      </c>
      <c r="N44" s="470">
        <v>8720.5</v>
      </c>
      <c r="O44" s="470">
        <v>2</v>
      </c>
      <c r="P44" s="531">
        <v>4360.25</v>
      </c>
      <c r="Q44" s="530"/>
      <c r="R44" s="470"/>
      <c r="S44" s="470"/>
      <c r="T44" s="531"/>
      <c r="U44" s="530"/>
      <c r="V44" s="470"/>
      <c r="W44" s="470"/>
      <c r="X44" s="531"/>
    </row>
    <row r="45" spans="2:24" x14ac:dyDescent="0.2">
      <c r="B45" s="470" t="s">
        <v>1028</v>
      </c>
      <c r="C45" s="470" t="s">
        <v>1029</v>
      </c>
      <c r="D45" s="470" t="s">
        <v>662</v>
      </c>
      <c r="E45" s="530">
        <v>1</v>
      </c>
      <c r="F45" s="470">
        <v>12000</v>
      </c>
      <c r="G45" s="470">
        <v>1</v>
      </c>
      <c r="H45" s="531">
        <v>12000</v>
      </c>
      <c r="I45" s="530"/>
      <c r="J45" s="470"/>
      <c r="K45" s="470"/>
      <c r="L45" s="531"/>
      <c r="M45" s="530">
        <v>1</v>
      </c>
      <c r="N45" s="470">
        <v>12000</v>
      </c>
      <c r="O45" s="470">
        <v>1</v>
      </c>
      <c r="P45" s="531">
        <v>12000</v>
      </c>
      <c r="Q45" s="530"/>
      <c r="R45" s="470"/>
      <c r="S45" s="470"/>
      <c r="T45" s="531"/>
      <c r="U45" s="530"/>
      <c r="V45" s="470"/>
      <c r="W45" s="470"/>
      <c r="X45" s="531"/>
    </row>
    <row r="46" spans="2:24" x14ac:dyDescent="0.2">
      <c r="B46" s="470" t="s">
        <v>1003</v>
      </c>
      <c r="C46" s="470" t="s">
        <v>1004</v>
      </c>
      <c r="D46" s="470" t="s">
        <v>662</v>
      </c>
      <c r="E46" s="530">
        <v>1</v>
      </c>
      <c r="F46" s="470">
        <v>18000</v>
      </c>
      <c r="G46" s="470">
        <v>1</v>
      </c>
      <c r="H46" s="531">
        <v>18000</v>
      </c>
      <c r="I46" s="530"/>
      <c r="J46" s="470"/>
      <c r="K46" s="470"/>
      <c r="L46" s="531"/>
      <c r="M46" s="530">
        <v>1</v>
      </c>
      <c r="N46" s="470">
        <v>18000</v>
      </c>
      <c r="O46" s="470">
        <v>1</v>
      </c>
      <c r="P46" s="531">
        <v>18000</v>
      </c>
      <c r="Q46" s="530"/>
      <c r="R46" s="470"/>
      <c r="S46" s="470"/>
      <c r="T46" s="531"/>
      <c r="U46" s="530"/>
      <c r="V46" s="470"/>
      <c r="W46" s="470"/>
      <c r="X46" s="531"/>
    </row>
    <row r="47" spans="2:24" x14ac:dyDescent="0.2">
      <c r="B47" s="470" t="s">
        <v>179</v>
      </c>
      <c r="C47" s="470" t="s">
        <v>671</v>
      </c>
      <c r="D47" s="470" t="s">
        <v>662</v>
      </c>
      <c r="E47" s="530">
        <v>7</v>
      </c>
      <c r="F47" s="470">
        <v>2209082.94</v>
      </c>
      <c r="G47" s="470">
        <v>1395</v>
      </c>
      <c r="H47" s="531">
        <v>1583.57</v>
      </c>
      <c r="I47" s="530">
        <v>1</v>
      </c>
      <c r="J47" s="470">
        <v>149306.96</v>
      </c>
      <c r="K47" s="470">
        <v>88</v>
      </c>
      <c r="L47" s="531">
        <v>1696.67</v>
      </c>
      <c r="M47" s="530"/>
      <c r="N47" s="470"/>
      <c r="O47" s="470"/>
      <c r="P47" s="531"/>
      <c r="Q47" s="530">
        <v>1</v>
      </c>
      <c r="R47" s="470">
        <v>26368</v>
      </c>
      <c r="S47" s="470">
        <v>16</v>
      </c>
      <c r="T47" s="531">
        <v>1648</v>
      </c>
      <c r="U47" s="530">
        <v>5</v>
      </c>
      <c r="V47" s="470">
        <v>2033407.98</v>
      </c>
      <c r="W47" s="470">
        <v>1291</v>
      </c>
      <c r="X47" s="531">
        <v>1575.06</v>
      </c>
    </row>
    <row r="48" spans="2:24" x14ac:dyDescent="0.2">
      <c r="B48" s="470" t="s">
        <v>180</v>
      </c>
      <c r="C48" s="470" t="s">
        <v>896</v>
      </c>
      <c r="D48" s="470" t="s">
        <v>662</v>
      </c>
      <c r="E48" s="530">
        <v>2</v>
      </c>
      <c r="F48" s="470">
        <v>70954.95</v>
      </c>
      <c r="G48" s="470">
        <v>55</v>
      </c>
      <c r="H48" s="531">
        <v>1290.0899999999999</v>
      </c>
      <c r="I48" s="530"/>
      <c r="J48" s="470"/>
      <c r="K48" s="470"/>
      <c r="L48" s="531"/>
      <c r="M48" s="530"/>
      <c r="N48" s="470"/>
      <c r="O48" s="470"/>
      <c r="P48" s="531"/>
      <c r="Q48" s="530">
        <v>1</v>
      </c>
      <c r="R48" s="470">
        <v>43680</v>
      </c>
      <c r="S48" s="470">
        <v>40</v>
      </c>
      <c r="T48" s="531">
        <v>1092</v>
      </c>
      <c r="U48" s="530">
        <v>1</v>
      </c>
      <c r="V48" s="470">
        <v>27274.95</v>
      </c>
      <c r="W48" s="470">
        <v>15</v>
      </c>
      <c r="X48" s="531">
        <v>1818.33</v>
      </c>
    </row>
    <row r="49" spans="2:24" x14ac:dyDescent="0.2">
      <c r="B49" s="470" t="s">
        <v>92</v>
      </c>
      <c r="C49" s="470" t="s">
        <v>672</v>
      </c>
      <c r="D49" s="470" t="s">
        <v>662</v>
      </c>
      <c r="E49" s="530">
        <v>4</v>
      </c>
      <c r="F49" s="470">
        <v>1522157.34</v>
      </c>
      <c r="G49" s="470">
        <v>921</v>
      </c>
      <c r="H49" s="531">
        <v>1652.72</v>
      </c>
      <c r="I49" s="530">
        <v>1</v>
      </c>
      <c r="J49" s="470">
        <v>623498.55000000005</v>
      </c>
      <c r="K49" s="470">
        <v>435</v>
      </c>
      <c r="L49" s="531">
        <v>1433.33</v>
      </c>
      <c r="M49" s="530">
        <v>2</v>
      </c>
      <c r="N49" s="470">
        <v>225900</v>
      </c>
      <c r="O49" s="470">
        <v>123</v>
      </c>
      <c r="P49" s="531">
        <v>1836.59</v>
      </c>
      <c r="Q49" s="530"/>
      <c r="R49" s="470"/>
      <c r="S49" s="470"/>
      <c r="T49" s="531"/>
      <c r="U49" s="530">
        <v>1</v>
      </c>
      <c r="V49" s="470">
        <v>672758.79</v>
      </c>
      <c r="W49" s="470">
        <v>363</v>
      </c>
      <c r="X49" s="531">
        <v>1853.33</v>
      </c>
    </row>
    <row r="50" spans="2:24" x14ac:dyDescent="0.2">
      <c r="B50" s="470" t="s">
        <v>181</v>
      </c>
      <c r="C50" s="470" t="s">
        <v>673</v>
      </c>
      <c r="D50" s="470" t="s">
        <v>662</v>
      </c>
      <c r="E50" s="530">
        <v>8</v>
      </c>
      <c r="F50" s="470">
        <v>1551298.65</v>
      </c>
      <c r="G50" s="470">
        <v>796</v>
      </c>
      <c r="H50" s="531">
        <v>1948.87</v>
      </c>
      <c r="I50" s="530">
        <v>1</v>
      </c>
      <c r="J50" s="470">
        <v>336000.6</v>
      </c>
      <c r="K50" s="470">
        <v>180</v>
      </c>
      <c r="L50" s="531">
        <v>1866.67</v>
      </c>
      <c r="M50" s="530">
        <v>2</v>
      </c>
      <c r="N50" s="470">
        <v>415628.25</v>
      </c>
      <c r="O50" s="470">
        <v>201</v>
      </c>
      <c r="P50" s="531">
        <v>2067.8000000000002</v>
      </c>
      <c r="Q50" s="530">
        <v>3</v>
      </c>
      <c r="R50" s="470">
        <v>294229.8</v>
      </c>
      <c r="S50" s="470">
        <v>158</v>
      </c>
      <c r="T50" s="531">
        <v>1862.21</v>
      </c>
      <c r="U50" s="530">
        <v>2</v>
      </c>
      <c r="V50" s="470">
        <v>505440</v>
      </c>
      <c r="W50" s="470">
        <v>257</v>
      </c>
      <c r="X50" s="531">
        <v>1966.69</v>
      </c>
    </row>
    <row r="51" spans="2:24" x14ac:dyDescent="0.2">
      <c r="B51" s="470" t="s">
        <v>182</v>
      </c>
      <c r="C51" s="470" t="s">
        <v>914</v>
      </c>
      <c r="D51" s="470" t="s">
        <v>662</v>
      </c>
      <c r="E51" s="530">
        <v>9</v>
      </c>
      <c r="F51" s="470">
        <v>2058038.75</v>
      </c>
      <c r="G51" s="470">
        <v>1072</v>
      </c>
      <c r="H51" s="531">
        <v>1919.81</v>
      </c>
      <c r="I51" s="530"/>
      <c r="J51" s="470"/>
      <c r="K51" s="470"/>
      <c r="L51" s="531"/>
      <c r="M51" s="530">
        <v>2</v>
      </c>
      <c r="N51" s="470">
        <v>840801</v>
      </c>
      <c r="O51" s="470">
        <v>408</v>
      </c>
      <c r="P51" s="531">
        <v>2060.79</v>
      </c>
      <c r="Q51" s="530">
        <v>3</v>
      </c>
      <c r="R51" s="470">
        <v>986466.14999999991</v>
      </c>
      <c r="S51" s="470">
        <v>545</v>
      </c>
      <c r="T51" s="531">
        <v>1810.03</v>
      </c>
      <c r="U51" s="530">
        <v>4</v>
      </c>
      <c r="V51" s="470">
        <v>230771.6</v>
      </c>
      <c r="W51" s="470">
        <v>119</v>
      </c>
      <c r="X51" s="531">
        <v>1939.26</v>
      </c>
    </row>
    <row r="52" spans="2:24" x14ac:dyDescent="0.2">
      <c r="B52" s="470" t="s">
        <v>183</v>
      </c>
      <c r="C52" s="470" t="s">
        <v>184</v>
      </c>
      <c r="D52" s="470" t="s">
        <v>657</v>
      </c>
      <c r="E52" s="530">
        <v>23</v>
      </c>
      <c r="F52" s="470">
        <v>1658442.28</v>
      </c>
      <c r="G52" s="470">
        <v>2835.7</v>
      </c>
      <c r="H52" s="531">
        <v>584.84</v>
      </c>
      <c r="I52" s="530">
        <v>4</v>
      </c>
      <c r="J52" s="470">
        <v>238936.31999999998</v>
      </c>
      <c r="K52" s="470">
        <v>400.5</v>
      </c>
      <c r="L52" s="531">
        <v>596.6</v>
      </c>
      <c r="M52" s="530">
        <v>6</v>
      </c>
      <c r="N52" s="470">
        <v>361624.5</v>
      </c>
      <c r="O52" s="470">
        <v>592.20000000000005</v>
      </c>
      <c r="P52" s="531">
        <v>610.65</v>
      </c>
      <c r="Q52" s="530">
        <v>7</v>
      </c>
      <c r="R52" s="470">
        <v>362984.7</v>
      </c>
      <c r="S52" s="470">
        <v>607.29999999999995</v>
      </c>
      <c r="T52" s="531">
        <v>597.70000000000005</v>
      </c>
      <c r="U52" s="530">
        <v>6</v>
      </c>
      <c r="V52" s="470">
        <v>694896.76</v>
      </c>
      <c r="W52" s="470">
        <v>1235.7</v>
      </c>
      <c r="X52" s="531">
        <v>562.35</v>
      </c>
    </row>
    <row r="53" spans="2:24" x14ac:dyDescent="0.2">
      <c r="B53" s="470" t="s">
        <v>185</v>
      </c>
      <c r="C53" s="470" t="s">
        <v>674</v>
      </c>
      <c r="D53" s="470" t="s">
        <v>657</v>
      </c>
      <c r="E53" s="530">
        <v>2</v>
      </c>
      <c r="F53" s="470">
        <v>173686.36</v>
      </c>
      <c r="G53" s="470">
        <v>202.20000000000002</v>
      </c>
      <c r="H53" s="531">
        <v>858.98</v>
      </c>
      <c r="I53" s="530"/>
      <c r="J53" s="470"/>
      <c r="K53" s="470"/>
      <c r="L53" s="531"/>
      <c r="M53" s="530">
        <v>1</v>
      </c>
      <c r="N53" s="470">
        <v>163030</v>
      </c>
      <c r="O53" s="470">
        <v>191.8</v>
      </c>
      <c r="P53" s="531">
        <v>850</v>
      </c>
      <c r="Q53" s="530">
        <v>1</v>
      </c>
      <c r="R53" s="470">
        <v>10656.36</v>
      </c>
      <c r="S53" s="470">
        <v>10.4</v>
      </c>
      <c r="T53" s="531">
        <v>1024.6500000000001</v>
      </c>
      <c r="U53" s="530"/>
      <c r="V53" s="470"/>
      <c r="W53" s="470"/>
      <c r="X53" s="531"/>
    </row>
    <row r="54" spans="2:24" x14ac:dyDescent="0.2">
      <c r="B54" s="470" t="s">
        <v>675</v>
      </c>
      <c r="C54" s="470" t="s">
        <v>676</v>
      </c>
      <c r="D54" s="470" t="s">
        <v>657</v>
      </c>
      <c r="E54" s="530">
        <v>9</v>
      </c>
      <c r="F54" s="470">
        <v>129410.31</v>
      </c>
      <c r="G54" s="470">
        <v>189</v>
      </c>
      <c r="H54" s="531">
        <v>684.71</v>
      </c>
      <c r="I54" s="530">
        <v>1</v>
      </c>
      <c r="J54" s="470">
        <v>24480</v>
      </c>
      <c r="K54" s="470">
        <v>36</v>
      </c>
      <c r="L54" s="531">
        <v>680</v>
      </c>
      <c r="M54" s="530">
        <v>2</v>
      </c>
      <c r="N54" s="470">
        <v>48351.86</v>
      </c>
      <c r="O54" s="470">
        <v>68.8</v>
      </c>
      <c r="P54" s="531">
        <v>702.79</v>
      </c>
      <c r="Q54" s="530">
        <v>2</v>
      </c>
      <c r="R54" s="470">
        <v>12766.630000000001</v>
      </c>
      <c r="S54" s="470">
        <v>18.5</v>
      </c>
      <c r="T54" s="531">
        <v>690.09</v>
      </c>
      <c r="U54" s="530">
        <v>4</v>
      </c>
      <c r="V54" s="470">
        <v>43811.82</v>
      </c>
      <c r="W54" s="470">
        <v>65.699999999999989</v>
      </c>
      <c r="X54" s="531">
        <v>666.85</v>
      </c>
    </row>
    <row r="55" spans="2:24" x14ac:dyDescent="0.2">
      <c r="B55" s="470" t="s">
        <v>20</v>
      </c>
      <c r="C55" s="470" t="s">
        <v>677</v>
      </c>
      <c r="D55" s="470" t="s">
        <v>657</v>
      </c>
      <c r="E55" s="530">
        <v>1</v>
      </c>
      <c r="F55" s="470">
        <v>109998</v>
      </c>
      <c r="G55" s="470">
        <v>600</v>
      </c>
      <c r="H55" s="531">
        <v>183.33</v>
      </c>
      <c r="I55" s="530">
        <v>1</v>
      </c>
      <c r="J55" s="470">
        <v>109998</v>
      </c>
      <c r="K55" s="470">
        <v>600</v>
      </c>
      <c r="L55" s="531">
        <v>183.33</v>
      </c>
      <c r="M55" s="530"/>
      <c r="N55" s="470"/>
      <c r="O55" s="470"/>
      <c r="P55" s="531"/>
      <c r="Q55" s="530"/>
      <c r="R55" s="470"/>
      <c r="S55" s="470"/>
      <c r="T55" s="531"/>
      <c r="U55" s="530"/>
      <c r="V55" s="470"/>
      <c r="W55" s="470"/>
      <c r="X55" s="531"/>
    </row>
    <row r="56" spans="2:24" x14ac:dyDescent="0.2">
      <c r="B56" s="470" t="s">
        <v>117</v>
      </c>
      <c r="C56" s="470" t="s">
        <v>116</v>
      </c>
      <c r="D56" s="470" t="s">
        <v>657</v>
      </c>
      <c r="E56" s="530">
        <v>6</v>
      </c>
      <c r="F56" s="470">
        <v>83561.69</v>
      </c>
      <c r="G56" s="470">
        <v>732.1</v>
      </c>
      <c r="H56" s="531">
        <v>114.14</v>
      </c>
      <c r="I56" s="530"/>
      <c r="J56" s="470"/>
      <c r="K56" s="470"/>
      <c r="L56" s="531"/>
      <c r="M56" s="530">
        <v>2</v>
      </c>
      <c r="N56" s="470">
        <v>7312.7999999999993</v>
      </c>
      <c r="O56" s="470">
        <v>99.1</v>
      </c>
      <c r="P56" s="531">
        <v>73.790000000000006</v>
      </c>
      <c r="Q56" s="530">
        <v>1</v>
      </c>
      <c r="R56" s="470">
        <v>23342.400000000001</v>
      </c>
      <c r="S56" s="470">
        <v>120</v>
      </c>
      <c r="T56" s="531">
        <v>194.52</v>
      </c>
      <c r="U56" s="530">
        <v>3</v>
      </c>
      <c r="V56" s="470">
        <v>52906.49</v>
      </c>
      <c r="W56" s="470">
        <v>513</v>
      </c>
      <c r="X56" s="531">
        <v>103.13</v>
      </c>
    </row>
    <row r="57" spans="2:24" x14ac:dyDescent="0.2">
      <c r="B57" s="470" t="s">
        <v>113</v>
      </c>
      <c r="C57" s="470" t="s">
        <v>678</v>
      </c>
      <c r="D57" s="470" t="s">
        <v>662</v>
      </c>
      <c r="E57" s="530">
        <v>6</v>
      </c>
      <c r="F57" s="470">
        <v>250146.34</v>
      </c>
      <c r="G57" s="470">
        <v>1845</v>
      </c>
      <c r="H57" s="531">
        <v>135.58000000000001</v>
      </c>
      <c r="I57" s="530"/>
      <c r="J57" s="470"/>
      <c r="K57" s="470"/>
      <c r="L57" s="531"/>
      <c r="M57" s="530">
        <v>2</v>
      </c>
      <c r="N57" s="470">
        <v>37152.800000000003</v>
      </c>
      <c r="O57" s="470">
        <v>283</v>
      </c>
      <c r="P57" s="531">
        <v>131.28</v>
      </c>
      <c r="Q57" s="530">
        <v>2</v>
      </c>
      <c r="R57" s="470">
        <v>85576.1</v>
      </c>
      <c r="S57" s="470">
        <v>890</v>
      </c>
      <c r="T57" s="531">
        <v>96.15</v>
      </c>
      <c r="U57" s="530">
        <v>2</v>
      </c>
      <c r="V57" s="470">
        <v>127417.44</v>
      </c>
      <c r="W57" s="470">
        <v>672</v>
      </c>
      <c r="X57" s="531">
        <v>189.61</v>
      </c>
    </row>
    <row r="58" spans="2:24" x14ac:dyDescent="0.2">
      <c r="B58" s="470" t="s">
        <v>863</v>
      </c>
      <c r="C58" s="470" t="s">
        <v>864</v>
      </c>
      <c r="D58" s="470" t="s">
        <v>605</v>
      </c>
      <c r="E58" s="530">
        <v>1</v>
      </c>
      <c r="F58" s="470">
        <v>6931.12</v>
      </c>
      <c r="G58" s="470">
        <v>4</v>
      </c>
      <c r="H58" s="531">
        <v>1732.78</v>
      </c>
      <c r="I58" s="530">
        <v>1</v>
      </c>
      <c r="J58" s="470">
        <v>6931.12</v>
      </c>
      <c r="K58" s="470">
        <v>4</v>
      </c>
      <c r="L58" s="531">
        <v>1732.78</v>
      </c>
      <c r="M58" s="530"/>
      <c r="N58" s="470"/>
      <c r="O58" s="470"/>
      <c r="P58" s="531"/>
      <c r="Q58" s="530"/>
      <c r="R58" s="470"/>
      <c r="S58" s="470"/>
      <c r="T58" s="531"/>
      <c r="U58" s="530"/>
      <c r="V58" s="470"/>
      <c r="W58" s="470"/>
      <c r="X58" s="531"/>
    </row>
    <row r="59" spans="2:24" x14ac:dyDescent="0.2">
      <c r="B59" s="470" t="s">
        <v>186</v>
      </c>
      <c r="C59" s="470" t="s">
        <v>187</v>
      </c>
      <c r="D59" s="470" t="s">
        <v>605</v>
      </c>
      <c r="E59" s="530">
        <v>1</v>
      </c>
      <c r="F59" s="470">
        <v>28517.919999999998</v>
      </c>
      <c r="G59" s="470">
        <v>4</v>
      </c>
      <c r="H59" s="531">
        <v>7129.48</v>
      </c>
      <c r="I59" s="530">
        <v>1</v>
      </c>
      <c r="J59" s="470">
        <v>28517.919999999998</v>
      </c>
      <c r="K59" s="470">
        <v>4</v>
      </c>
      <c r="L59" s="531">
        <v>7129.48</v>
      </c>
      <c r="M59" s="530"/>
      <c r="N59" s="470"/>
      <c r="O59" s="470"/>
      <c r="P59" s="531"/>
      <c r="Q59" s="530"/>
      <c r="R59" s="470"/>
      <c r="S59" s="470"/>
      <c r="T59" s="531"/>
      <c r="U59" s="530"/>
      <c r="V59" s="470"/>
      <c r="W59" s="470"/>
      <c r="X59" s="531"/>
    </row>
    <row r="60" spans="2:24" x14ac:dyDescent="0.2">
      <c r="B60" s="470" t="s">
        <v>190</v>
      </c>
      <c r="C60" s="470" t="s">
        <v>679</v>
      </c>
      <c r="D60" s="470" t="s">
        <v>605</v>
      </c>
      <c r="E60" s="530">
        <v>5</v>
      </c>
      <c r="F60" s="470">
        <v>38351.85</v>
      </c>
      <c r="G60" s="470">
        <v>31</v>
      </c>
      <c r="H60" s="531">
        <v>1237.1600000000001</v>
      </c>
      <c r="I60" s="530">
        <v>2</v>
      </c>
      <c r="J60" s="470">
        <v>16357.26</v>
      </c>
      <c r="K60" s="470">
        <v>8</v>
      </c>
      <c r="L60" s="531">
        <v>2044.66</v>
      </c>
      <c r="M60" s="530"/>
      <c r="N60" s="470"/>
      <c r="O60" s="470"/>
      <c r="P60" s="531"/>
      <c r="Q60" s="530">
        <v>2</v>
      </c>
      <c r="R60" s="470">
        <v>13827.9</v>
      </c>
      <c r="S60" s="470">
        <v>16</v>
      </c>
      <c r="T60" s="531">
        <v>864.24</v>
      </c>
      <c r="U60" s="530">
        <v>1</v>
      </c>
      <c r="V60" s="470">
        <v>8166.69</v>
      </c>
      <c r="W60" s="470">
        <v>7</v>
      </c>
      <c r="X60" s="531">
        <v>1166.67</v>
      </c>
    </row>
    <row r="61" spans="2:24" x14ac:dyDescent="0.2">
      <c r="B61" s="470" t="s">
        <v>193</v>
      </c>
      <c r="C61" s="470" t="s">
        <v>623</v>
      </c>
      <c r="D61" s="470" t="s">
        <v>605</v>
      </c>
      <c r="E61" s="530">
        <v>3</v>
      </c>
      <c r="F61" s="470">
        <v>10292.69</v>
      </c>
      <c r="G61" s="470">
        <v>11</v>
      </c>
      <c r="H61" s="531">
        <v>935.7</v>
      </c>
      <c r="I61" s="530">
        <v>1</v>
      </c>
      <c r="J61" s="470">
        <v>3697</v>
      </c>
      <c r="K61" s="470">
        <v>4</v>
      </c>
      <c r="L61" s="531">
        <v>924.25</v>
      </c>
      <c r="M61" s="530"/>
      <c r="N61" s="470"/>
      <c r="O61" s="470"/>
      <c r="P61" s="531"/>
      <c r="Q61" s="530">
        <v>1</v>
      </c>
      <c r="R61" s="470">
        <v>3995.68</v>
      </c>
      <c r="S61" s="470">
        <v>4</v>
      </c>
      <c r="T61" s="531">
        <v>998.92</v>
      </c>
      <c r="U61" s="530">
        <v>1</v>
      </c>
      <c r="V61" s="470">
        <v>2600.0100000000002</v>
      </c>
      <c r="W61" s="470">
        <v>3</v>
      </c>
      <c r="X61" s="531">
        <v>866.67</v>
      </c>
    </row>
    <row r="62" spans="2:24" x14ac:dyDescent="0.2">
      <c r="B62" s="470" t="s">
        <v>865</v>
      </c>
      <c r="C62" s="470" t="s">
        <v>866</v>
      </c>
      <c r="D62" s="470" t="s">
        <v>605</v>
      </c>
      <c r="E62" s="530">
        <v>1</v>
      </c>
      <c r="F62" s="470">
        <v>1728.33</v>
      </c>
      <c r="G62" s="470">
        <v>1</v>
      </c>
      <c r="H62" s="531">
        <v>1728.33</v>
      </c>
      <c r="I62" s="530"/>
      <c r="J62" s="470"/>
      <c r="K62" s="470"/>
      <c r="L62" s="531"/>
      <c r="M62" s="530"/>
      <c r="N62" s="470"/>
      <c r="O62" s="470"/>
      <c r="P62" s="531"/>
      <c r="Q62" s="530"/>
      <c r="R62" s="470"/>
      <c r="S62" s="470"/>
      <c r="T62" s="531"/>
      <c r="U62" s="530">
        <v>1</v>
      </c>
      <c r="V62" s="470">
        <v>1728.33</v>
      </c>
      <c r="W62" s="470">
        <v>1</v>
      </c>
      <c r="X62" s="531">
        <v>1728.33</v>
      </c>
    </row>
    <row r="63" spans="2:24" x14ac:dyDescent="0.2">
      <c r="B63" s="470" t="s">
        <v>1026</v>
      </c>
      <c r="C63" s="470" t="s">
        <v>1027</v>
      </c>
      <c r="D63" s="470" t="s">
        <v>605</v>
      </c>
      <c r="E63" s="530">
        <v>3</v>
      </c>
      <c r="F63" s="470">
        <v>56190.87</v>
      </c>
      <c r="G63" s="470">
        <v>8</v>
      </c>
      <c r="H63" s="531">
        <v>7023.86</v>
      </c>
      <c r="I63" s="530">
        <v>1</v>
      </c>
      <c r="J63" s="470">
        <v>13637.54</v>
      </c>
      <c r="K63" s="470">
        <v>1</v>
      </c>
      <c r="L63" s="531">
        <v>13637.54</v>
      </c>
      <c r="M63" s="530"/>
      <c r="N63" s="470"/>
      <c r="O63" s="470"/>
      <c r="P63" s="531"/>
      <c r="Q63" s="530">
        <v>1</v>
      </c>
      <c r="R63" s="470">
        <v>10220.01</v>
      </c>
      <c r="S63" s="470">
        <v>3</v>
      </c>
      <c r="T63" s="531">
        <v>3406.67</v>
      </c>
      <c r="U63" s="530">
        <v>1</v>
      </c>
      <c r="V63" s="470">
        <v>32333.32</v>
      </c>
      <c r="W63" s="470">
        <v>4</v>
      </c>
      <c r="X63" s="531">
        <v>8083.33</v>
      </c>
    </row>
    <row r="64" spans="2:24" x14ac:dyDescent="0.2">
      <c r="B64" s="470" t="s">
        <v>194</v>
      </c>
      <c r="C64" s="470" t="s">
        <v>195</v>
      </c>
      <c r="D64" s="470" t="s">
        <v>605</v>
      </c>
      <c r="E64" s="530">
        <v>3</v>
      </c>
      <c r="F64" s="470">
        <v>67344.570000000007</v>
      </c>
      <c r="G64" s="470">
        <v>10</v>
      </c>
      <c r="H64" s="531">
        <v>6734.46</v>
      </c>
      <c r="I64" s="530">
        <v>1</v>
      </c>
      <c r="J64" s="470">
        <v>39902.239999999998</v>
      </c>
      <c r="K64" s="470">
        <v>8</v>
      </c>
      <c r="L64" s="531">
        <v>4987.78</v>
      </c>
      <c r="M64" s="530"/>
      <c r="N64" s="470"/>
      <c r="O64" s="470"/>
      <c r="P64" s="531"/>
      <c r="Q64" s="530">
        <v>1</v>
      </c>
      <c r="R64" s="470">
        <v>6392.33</v>
      </c>
      <c r="S64" s="470">
        <v>1</v>
      </c>
      <c r="T64" s="531">
        <v>6392.33</v>
      </c>
      <c r="U64" s="530">
        <v>1</v>
      </c>
      <c r="V64" s="470">
        <v>21050</v>
      </c>
      <c r="W64" s="470">
        <v>1</v>
      </c>
      <c r="X64" s="531">
        <v>21050</v>
      </c>
    </row>
    <row r="65" spans="2:24" x14ac:dyDescent="0.2">
      <c r="B65" s="470" t="s">
        <v>196</v>
      </c>
      <c r="C65" s="470" t="s">
        <v>867</v>
      </c>
      <c r="D65" s="470" t="s">
        <v>662</v>
      </c>
      <c r="E65" s="530">
        <v>1</v>
      </c>
      <c r="F65" s="470">
        <v>109212.66</v>
      </c>
      <c r="G65" s="470">
        <v>225</v>
      </c>
      <c r="H65" s="531">
        <v>485.39</v>
      </c>
      <c r="I65" s="530"/>
      <c r="J65" s="470"/>
      <c r="K65" s="470"/>
      <c r="L65" s="531"/>
      <c r="M65" s="530">
        <v>1</v>
      </c>
      <c r="N65" s="470">
        <v>109212.66</v>
      </c>
      <c r="O65" s="470">
        <v>225</v>
      </c>
      <c r="P65" s="531">
        <v>485.39</v>
      </c>
      <c r="Q65" s="530"/>
      <c r="R65" s="470"/>
      <c r="S65" s="470"/>
      <c r="T65" s="531"/>
      <c r="U65" s="530"/>
      <c r="V65" s="470"/>
      <c r="W65" s="470"/>
      <c r="X65" s="531"/>
    </row>
    <row r="66" spans="2:24" x14ac:dyDescent="0.2">
      <c r="B66" s="470" t="s">
        <v>870</v>
      </c>
      <c r="C66" s="470" t="s">
        <v>871</v>
      </c>
      <c r="D66" s="470" t="s">
        <v>662</v>
      </c>
      <c r="E66" s="530">
        <v>2</v>
      </c>
      <c r="F66" s="470">
        <v>24125.309999999998</v>
      </c>
      <c r="G66" s="470">
        <v>75</v>
      </c>
      <c r="H66" s="531">
        <v>321.67</v>
      </c>
      <c r="I66" s="530"/>
      <c r="J66" s="470"/>
      <c r="K66" s="470"/>
      <c r="L66" s="531"/>
      <c r="M66" s="530">
        <v>1</v>
      </c>
      <c r="N66" s="470">
        <v>18991.349999999999</v>
      </c>
      <c r="O66" s="470">
        <v>63</v>
      </c>
      <c r="P66" s="531">
        <v>301.45</v>
      </c>
      <c r="Q66" s="530">
        <v>1</v>
      </c>
      <c r="R66" s="470">
        <v>5133.96</v>
      </c>
      <c r="S66" s="470">
        <v>12</v>
      </c>
      <c r="T66" s="531">
        <v>427.83</v>
      </c>
      <c r="U66" s="530"/>
      <c r="V66" s="470"/>
      <c r="W66" s="470"/>
      <c r="X66" s="531"/>
    </row>
    <row r="67" spans="2:24" x14ac:dyDescent="0.2">
      <c r="B67" s="470" t="s">
        <v>197</v>
      </c>
      <c r="C67" s="470" t="s">
        <v>198</v>
      </c>
      <c r="D67" s="470" t="s">
        <v>662</v>
      </c>
      <c r="E67" s="530">
        <v>2</v>
      </c>
      <c r="F67" s="470">
        <v>531598</v>
      </c>
      <c r="G67" s="470">
        <v>668.2</v>
      </c>
      <c r="H67" s="531">
        <v>795.57</v>
      </c>
      <c r="I67" s="530"/>
      <c r="J67" s="470"/>
      <c r="K67" s="470"/>
      <c r="L67" s="531"/>
      <c r="M67" s="530">
        <v>1</v>
      </c>
      <c r="N67" s="470">
        <v>518560</v>
      </c>
      <c r="O67" s="470">
        <v>648.20000000000005</v>
      </c>
      <c r="P67" s="531">
        <v>800</v>
      </c>
      <c r="Q67" s="530">
        <v>1</v>
      </c>
      <c r="R67" s="470">
        <v>13038</v>
      </c>
      <c r="S67" s="470">
        <v>20</v>
      </c>
      <c r="T67" s="531">
        <v>651.9</v>
      </c>
      <c r="U67" s="530"/>
      <c r="V67" s="470"/>
      <c r="W67" s="470"/>
      <c r="X67" s="531"/>
    </row>
    <row r="68" spans="2:24" x14ac:dyDescent="0.2">
      <c r="B68" s="470" t="s">
        <v>629</v>
      </c>
      <c r="C68" s="470" t="s">
        <v>630</v>
      </c>
      <c r="D68" s="470" t="s">
        <v>662</v>
      </c>
      <c r="E68" s="530">
        <v>1</v>
      </c>
      <c r="F68" s="470">
        <v>132460</v>
      </c>
      <c r="G68" s="470">
        <v>143.19999999999999</v>
      </c>
      <c r="H68" s="531">
        <v>925</v>
      </c>
      <c r="I68" s="530"/>
      <c r="J68" s="470"/>
      <c r="K68" s="470"/>
      <c r="L68" s="531"/>
      <c r="M68" s="530">
        <v>1</v>
      </c>
      <c r="N68" s="470">
        <v>132460</v>
      </c>
      <c r="O68" s="470">
        <v>143.19999999999999</v>
      </c>
      <c r="P68" s="531">
        <v>925</v>
      </c>
      <c r="Q68" s="530"/>
      <c r="R68" s="470"/>
      <c r="S68" s="470"/>
      <c r="T68" s="531"/>
      <c r="U68" s="530"/>
      <c r="V68" s="470"/>
      <c r="W68" s="470"/>
      <c r="X68" s="531"/>
    </row>
    <row r="69" spans="2:24" x14ac:dyDescent="0.2">
      <c r="B69" s="470" t="s">
        <v>201</v>
      </c>
      <c r="C69" s="470" t="s">
        <v>202</v>
      </c>
      <c r="D69" s="470" t="s">
        <v>662</v>
      </c>
      <c r="E69" s="530">
        <v>2</v>
      </c>
      <c r="F69" s="470">
        <v>447425.3</v>
      </c>
      <c r="G69" s="470">
        <v>300.5</v>
      </c>
      <c r="H69" s="531">
        <v>1488.94</v>
      </c>
      <c r="I69" s="530"/>
      <c r="J69" s="470"/>
      <c r="K69" s="470"/>
      <c r="L69" s="531"/>
      <c r="M69" s="530">
        <v>1</v>
      </c>
      <c r="N69" s="470">
        <v>394400</v>
      </c>
      <c r="O69" s="470">
        <v>246.5</v>
      </c>
      <c r="P69" s="531">
        <v>1600</v>
      </c>
      <c r="Q69" s="530">
        <v>1</v>
      </c>
      <c r="R69" s="470">
        <v>53025.3</v>
      </c>
      <c r="S69" s="470">
        <v>54</v>
      </c>
      <c r="T69" s="531">
        <v>981.95</v>
      </c>
      <c r="U69" s="530"/>
      <c r="V69" s="470"/>
      <c r="W69" s="470"/>
      <c r="X69" s="531"/>
    </row>
    <row r="70" spans="2:24" x14ac:dyDescent="0.2">
      <c r="B70" s="470" t="s">
        <v>640</v>
      </c>
      <c r="C70" s="470" t="s">
        <v>641</v>
      </c>
      <c r="D70" s="470" t="s">
        <v>662</v>
      </c>
      <c r="E70" s="530">
        <v>1</v>
      </c>
      <c r="F70" s="470">
        <v>126000</v>
      </c>
      <c r="G70" s="470">
        <v>60</v>
      </c>
      <c r="H70" s="531">
        <v>2100</v>
      </c>
      <c r="I70" s="530"/>
      <c r="J70" s="470"/>
      <c r="K70" s="470"/>
      <c r="L70" s="531"/>
      <c r="M70" s="530">
        <v>1</v>
      </c>
      <c r="N70" s="470">
        <v>126000</v>
      </c>
      <c r="O70" s="470">
        <v>60</v>
      </c>
      <c r="P70" s="531">
        <v>2100</v>
      </c>
      <c r="Q70" s="530"/>
      <c r="R70" s="470"/>
      <c r="S70" s="470"/>
      <c r="T70" s="531"/>
      <c r="U70" s="530"/>
      <c r="V70" s="470"/>
      <c r="W70" s="470"/>
      <c r="X70" s="531"/>
    </row>
    <row r="71" spans="2:24" x14ac:dyDescent="0.2">
      <c r="B71" s="470" t="s">
        <v>93</v>
      </c>
      <c r="C71" s="470" t="s">
        <v>680</v>
      </c>
      <c r="D71" s="470" t="s">
        <v>662</v>
      </c>
      <c r="E71" s="530">
        <v>8</v>
      </c>
      <c r="F71" s="470">
        <v>883627.27</v>
      </c>
      <c r="G71" s="470">
        <v>1063.8</v>
      </c>
      <c r="H71" s="531">
        <v>830.63</v>
      </c>
      <c r="I71" s="530">
        <v>1</v>
      </c>
      <c r="J71" s="470">
        <v>258619.28999999998</v>
      </c>
      <c r="K71" s="470">
        <v>213</v>
      </c>
      <c r="L71" s="531">
        <v>1214.18</v>
      </c>
      <c r="M71" s="530">
        <v>1</v>
      </c>
      <c r="N71" s="470">
        <v>203919.19</v>
      </c>
      <c r="O71" s="470">
        <v>342.4</v>
      </c>
      <c r="P71" s="531">
        <v>595.55999999999995</v>
      </c>
      <c r="Q71" s="530">
        <v>2</v>
      </c>
      <c r="R71" s="470">
        <v>75298.55</v>
      </c>
      <c r="S71" s="470">
        <v>91.4</v>
      </c>
      <c r="T71" s="531">
        <v>823.84</v>
      </c>
      <c r="U71" s="530">
        <v>4</v>
      </c>
      <c r="V71" s="470">
        <v>345790.24</v>
      </c>
      <c r="W71" s="470">
        <v>417</v>
      </c>
      <c r="X71" s="531">
        <v>829.23</v>
      </c>
    </row>
    <row r="72" spans="2:24" x14ac:dyDescent="0.2">
      <c r="B72" s="470" t="s">
        <v>205</v>
      </c>
      <c r="C72" s="470" t="s">
        <v>206</v>
      </c>
      <c r="D72" s="470" t="s">
        <v>657</v>
      </c>
      <c r="E72" s="530">
        <v>3</v>
      </c>
      <c r="F72" s="470">
        <v>1615755.4</v>
      </c>
      <c r="G72" s="470">
        <v>2180</v>
      </c>
      <c r="H72" s="531">
        <v>741.17</v>
      </c>
      <c r="I72" s="530"/>
      <c r="J72" s="470"/>
      <c r="K72" s="470"/>
      <c r="L72" s="531"/>
      <c r="M72" s="530"/>
      <c r="N72" s="470"/>
      <c r="O72" s="470"/>
      <c r="P72" s="531"/>
      <c r="Q72" s="530">
        <v>1</v>
      </c>
      <c r="R72" s="470">
        <v>1416838.7</v>
      </c>
      <c r="S72" s="470">
        <v>1790</v>
      </c>
      <c r="T72" s="531">
        <v>791.53</v>
      </c>
      <c r="U72" s="530">
        <v>2</v>
      </c>
      <c r="V72" s="470">
        <v>198916.7</v>
      </c>
      <c r="W72" s="470">
        <v>390</v>
      </c>
      <c r="X72" s="531">
        <v>510.04</v>
      </c>
    </row>
    <row r="73" spans="2:24" x14ac:dyDescent="0.2">
      <c r="B73" s="470" t="s">
        <v>209</v>
      </c>
      <c r="C73" s="470" t="s">
        <v>681</v>
      </c>
      <c r="D73" s="470" t="s">
        <v>658</v>
      </c>
      <c r="E73" s="530">
        <v>3</v>
      </c>
      <c r="F73" s="470">
        <v>27082.7</v>
      </c>
      <c r="G73" s="470">
        <v>2700</v>
      </c>
      <c r="H73" s="531">
        <v>10.029999999999999</v>
      </c>
      <c r="I73" s="530"/>
      <c r="J73" s="470"/>
      <c r="K73" s="470"/>
      <c r="L73" s="531"/>
      <c r="M73" s="530"/>
      <c r="N73" s="470"/>
      <c r="O73" s="470"/>
      <c r="P73" s="531"/>
      <c r="Q73" s="530">
        <v>1</v>
      </c>
      <c r="R73" s="470">
        <v>21443.4</v>
      </c>
      <c r="S73" s="470">
        <v>2090</v>
      </c>
      <c r="T73" s="531">
        <v>10.26</v>
      </c>
      <c r="U73" s="530">
        <v>2</v>
      </c>
      <c r="V73" s="470">
        <v>5639.2999999999993</v>
      </c>
      <c r="W73" s="470">
        <v>610</v>
      </c>
      <c r="X73" s="531">
        <v>9.24</v>
      </c>
    </row>
    <row r="74" spans="2:24" x14ac:dyDescent="0.2">
      <c r="B74" s="470" t="s">
        <v>210</v>
      </c>
      <c r="C74" s="470" t="s">
        <v>917</v>
      </c>
      <c r="D74" s="470" t="s">
        <v>657</v>
      </c>
      <c r="E74" s="530">
        <v>1</v>
      </c>
      <c r="F74" s="470">
        <v>361681.2</v>
      </c>
      <c r="G74" s="470">
        <v>2440</v>
      </c>
      <c r="H74" s="531">
        <v>148.22999999999999</v>
      </c>
      <c r="I74" s="530"/>
      <c r="J74" s="470"/>
      <c r="K74" s="470"/>
      <c r="L74" s="531"/>
      <c r="M74" s="530"/>
      <c r="N74" s="470"/>
      <c r="O74" s="470"/>
      <c r="P74" s="531"/>
      <c r="Q74" s="530">
        <v>1</v>
      </c>
      <c r="R74" s="470">
        <v>361681.2</v>
      </c>
      <c r="S74" s="470">
        <v>2440</v>
      </c>
      <c r="T74" s="531">
        <v>148.22999999999999</v>
      </c>
      <c r="U74" s="530"/>
      <c r="V74" s="470"/>
      <c r="W74" s="470"/>
      <c r="X74" s="531"/>
    </row>
    <row r="75" spans="2:24" x14ac:dyDescent="0.2">
      <c r="B75" s="470" t="s">
        <v>18</v>
      </c>
      <c r="C75" s="470" t="s">
        <v>682</v>
      </c>
      <c r="D75" s="470" t="s">
        <v>662</v>
      </c>
      <c r="E75" s="530">
        <v>21</v>
      </c>
      <c r="F75" s="470">
        <v>208659.77000000002</v>
      </c>
      <c r="G75" s="470">
        <v>16404</v>
      </c>
      <c r="H75" s="531">
        <v>12.72</v>
      </c>
      <c r="I75" s="530">
        <v>3</v>
      </c>
      <c r="J75" s="470">
        <v>65246.37</v>
      </c>
      <c r="K75" s="470">
        <v>5739</v>
      </c>
      <c r="L75" s="531">
        <v>11.37</v>
      </c>
      <c r="M75" s="530">
        <v>4</v>
      </c>
      <c r="N75" s="470">
        <v>41926</v>
      </c>
      <c r="O75" s="470">
        <v>3270</v>
      </c>
      <c r="P75" s="531">
        <v>12.82</v>
      </c>
      <c r="Q75" s="530">
        <v>7</v>
      </c>
      <c r="R75" s="470">
        <v>64231.700000000004</v>
      </c>
      <c r="S75" s="470">
        <v>4505</v>
      </c>
      <c r="T75" s="531">
        <v>14.26</v>
      </c>
      <c r="U75" s="530">
        <v>6</v>
      </c>
      <c r="V75" s="470">
        <v>34355.9</v>
      </c>
      <c r="W75" s="470">
        <v>2830</v>
      </c>
      <c r="X75" s="531">
        <v>12.14</v>
      </c>
    </row>
    <row r="76" spans="2:24" x14ac:dyDescent="0.2">
      <c r="B76" s="470" t="s">
        <v>19</v>
      </c>
      <c r="C76" s="470" t="s">
        <v>683</v>
      </c>
      <c r="D76" s="470" t="s">
        <v>658</v>
      </c>
      <c r="E76" s="530">
        <v>5</v>
      </c>
      <c r="F76" s="470">
        <v>62726.25</v>
      </c>
      <c r="G76" s="470">
        <v>15025</v>
      </c>
      <c r="H76" s="531">
        <v>4.17</v>
      </c>
      <c r="I76" s="530"/>
      <c r="J76" s="470"/>
      <c r="K76" s="470"/>
      <c r="L76" s="531"/>
      <c r="M76" s="530"/>
      <c r="N76" s="470"/>
      <c r="O76" s="470"/>
      <c r="P76" s="531"/>
      <c r="Q76" s="530">
        <v>1</v>
      </c>
      <c r="R76" s="470">
        <v>13225</v>
      </c>
      <c r="S76" s="470">
        <v>2300</v>
      </c>
      <c r="T76" s="531">
        <v>5.75</v>
      </c>
      <c r="U76" s="530">
        <v>4</v>
      </c>
      <c r="V76" s="470">
        <v>49501.25</v>
      </c>
      <c r="W76" s="470">
        <v>12725</v>
      </c>
      <c r="X76" s="531">
        <v>3.89</v>
      </c>
    </row>
    <row r="77" spans="2:24" x14ac:dyDescent="0.2">
      <c r="B77" s="470" t="s">
        <v>211</v>
      </c>
      <c r="C77" s="470" t="s">
        <v>212</v>
      </c>
      <c r="D77" s="470" t="s">
        <v>658</v>
      </c>
      <c r="E77" s="530">
        <v>1</v>
      </c>
      <c r="F77" s="470">
        <v>18086.400000000001</v>
      </c>
      <c r="G77" s="470">
        <v>3140</v>
      </c>
      <c r="H77" s="531">
        <v>5.76</v>
      </c>
      <c r="I77" s="530"/>
      <c r="J77" s="470"/>
      <c r="K77" s="470"/>
      <c r="L77" s="531"/>
      <c r="M77" s="530"/>
      <c r="N77" s="470"/>
      <c r="O77" s="470"/>
      <c r="P77" s="531"/>
      <c r="Q77" s="530">
        <v>1</v>
      </c>
      <c r="R77" s="470">
        <v>18086.400000000001</v>
      </c>
      <c r="S77" s="470">
        <v>3140</v>
      </c>
      <c r="T77" s="531">
        <v>5.76</v>
      </c>
      <c r="U77" s="530"/>
      <c r="V77" s="470"/>
      <c r="W77" s="470"/>
      <c r="X77" s="531"/>
    </row>
    <row r="78" spans="2:24" x14ac:dyDescent="0.2">
      <c r="B78" s="470" t="s">
        <v>213</v>
      </c>
      <c r="C78" s="470" t="s">
        <v>214</v>
      </c>
      <c r="D78" s="470" t="s">
        <v>658</v>
      </c>
      <c r="E78" s="530">
        <v>3</v>
      </c>
      <c r="F78" s="470">
        <v>28318.35</v>
      </c>
      <c r="G78" s="470">
        <v>4905</v>
      </c>
      <c r="H78" s="531">
        <v>5.77</v>
      </c>
      <c r="I78" s="530">
        <v>1</v>
      </c>
      <c r="J78" s="470">
        <v>7554.95</v>
      </c>
      <c r="K78" s="470">
        <v>985</v>
      </c>
      <c r="L78" s="531">
        <v>7.67</v>
      </c>
      <c r="M78" s="530">
        <v>2</v>
      </c>
      <c r="N78" s="470">
        <v>20763.400000000001</v>
      </c>
      <c r="O78" s="470">
        <v>3920</v>
      </c>
      <c r="P78" s="531">
        <v>5.3</v>
      </c>
      <c r="Q78" s="530"/>
      <c r="R78" s="470"/>
      <c r="S78" s="470"/>
      <c r="T78" s="531"/>
      <c r="U78" s="530"/>
      <c r="V78" s="470"/>
      <c r="W78" s="470"/>
      <c r="X78" s="531"/>
    </row>
    <row r="79" spans="2:24" x14ac:dyDescent="0.2">
      <c r="B79" s="470" t="s">
        <v>215</v>
      </c>
      <c r="C79" s="470" t="s">
        <v>216</v>
      </c>
      <c r="D79" s="470" t="s">
        <v>658</v>
      </c>
      <c r="E79" s="530">
        <v>1</v>
      </c>
      <c r="F79" s="470">
        <v>12176.1</v>
      </c>
      <c r="G79" s="470">
        <v>1630</v>
      </c>
      <c r="H79" s="531">
        <v>7.47</v>
      </c>
      <c r="I79" s="530"/>
      <c r="J79" s="470"/>
      <c r="K79" s="470"/>
      <c r="L79" s="531"/>
      <c r="M79" s="530"/>
      <c r="N79" s="470"/>
      <c r="O79" s="470"/>
      <c r="P79" s="531"/>
      <c r="Q79" s="530"/>
      <c r="R79" s="470"/>
      <c r="S79" s="470"/>
      <c r="T79" s="531"/>
      <c r="U79" s="530">
        <v>1</v>
      </c>
      <c r="V79" s="470">
        <v>12176.1</v>
      </c>
      <c r="W79" s="470">
        <v>1630</v>
      </c>
      <c r="X79" s="531">
        <v>7.47</v>
      </c>
    </row>
    <row r="80" spans="2:24" x14ac:dyDescent="0.2">
      <c r="B80" s="470" t="s">
        <v>217</v>
      </c>
      <c r="C80" s="470" t="s">
        <v>684</v>
      </c>
      <c r="D80" s="470" t="s">
        <v>658</v>
      </c>
      <c r="E80" s="530">
        <v>1</v>
      </c>
      <c r="F80" s="470">
        <v>58800</v>
      </c>
      <c r="G80" s="470">
        <v>7000</v>
      </c>
      <c r="H80" s="531">
        <v>8.4</v>
      </c>
      <c r="I80" s="530"/>
      <c r="J80" s="470"/>
      <c r="K80" s="470"/>
      <c r="L80" s="531"/>
      <c r="M80" s="530">
        <v>1</v>
      </c>
      <c r="N80" s="470">
        <v>58800</v>
      </c>
      <c r="O80" s="470">
        <v>7000</v>
      </c>
      <c r="P80" s="531">
        <v>8.4</v>
      </c>
      <c r="Q80" s="530"/>
      <c r="R80" s="470"/>
      <c r="S80" s="470"/>
      <c r="T80" s="531"/>
      <c r="U80" s="530"/>
      <c r="V80" s="470"/>
      <c r="W80" s="470"/>
      <c r="X80" s="531"/>
    </row>
    <row r="81" spans="2:24" x14ac:dyDescent="0.2">
      <c r="B81" s="470" t="s">
        <v>122</v>
      </c>
      <c r="C81" s="470" t="s">
        <v>685</v>
      </c>
      <c r="D81" s="470" t="s">
        <v>658</v>
      </c>
      <c r="E81" s="530">
        <v>15</v>
      </c>
      <c r="F81" s="470">
        <v>278706.24</v>
      </c>
      <c r="G81" s="470">
        <v>68553</v>
      </c>
      <c r="H81" s="531">
        <v>4.07</v>
      </c>
      <c r="I81" s="530">
        <v>2</v>
      </c>
      <c r="J81" s="470">
        <v>131787</v>
      </c>
      <c r="K81" s="470">
        <v>49900</v>
      </c>
      <c r="L81" s="531">
        <v>2.64</v>
      </c>
      <c r="M81" s="530">
        <v>3</v>
      </c>
      <c r="N81" s="470">
        <v>21450</v>
      </c>
      <c r="O81" s="470">
        <v>1620</v>
      </c>
      <c r="P81" s="531">
        <v>13.24</v>
      </c>
      <c r="Q81" s="530">
        <v>3</v>
      </c>
      <c r="R81" s="470">
        <v>20208</v>
      </c>
      <c r="S81" s="470">
        <v>4350</v>
      </c>
      <c r="T81" s="531">
        <v>4.6500000000000004</v>
      </c>
      <c r="U81" s="530">
        <v>7</v>
      </c>
      <c r="V81" s="470">
        <v>105261.24</v>
      </c>
      <c r="W81" s="470">
        <v>12683</v>
      </c>
      <c r="X81" s="531">
        <v>8.3000000000000007</v>
      </c>
    </row>
    <row r="82" spans="2:24" x14ac:dyDescent="0.2">
      <c r="B82" s="470" t="s">
        <v>0</v>
      </c>
      <c r="C82" s="470" t="s">
        <v>686</v>
      </c>
      <c r="D82" s="470" t="s">
        <v>658</v>
      </c>
      <c r="E82" s="530">
        <v>11</v>
      </c>
      <c r="F82" s="470">
        <v>223057.9</v>
      </c>
      <c r="G82" s="470">
        <v>39880</v>
      </c>
      <c r="H82" s="531">
        <v>5.59</v>
      </c>
      <c r="I82" s="530">
        <v>3</v>
      </c>
      <c r="J82" s="470">
        <v>13104</v>
      </c>
      <c r="K82" s="470">
        <v>800</v>
      </c>
      <c r="L82" s="531">
        <v>16.38</v>
      </c>
      <c r="M82" s="530">
        <v>3</v>
      </c>
      <c r="N82" s="470">
        <v>13589.5</v>
      </c>
      <c r="O82" s="470">
        <v>1200</v>
      </c>
      <c r="P82" s="531">
        <v>11.32</v>
      </c>
      <c r="Q82" s="530">
        <v>2</v>
      </c>
      <c r="R82" s="470">
        <v>43402</v>
      </c>
      <c r="S82" s="470">
        <v>8700</v>
      </c>
      <c r="T82" s="531">
        <v>4.99</v>
      </c>
      <c r="U82" s="530">
        <v>3</v>
      </c>
      <c r="V82" s="470">
        <v>152962.4</v>
      </c>
      <c r="W82" s="470">
        <v>29180</v>
      </c>
      <c r="X82" s="531">
        <v>5.24</v>
      </c>
    </row>
    <row r="83" spans="2:24" x14ac:dyDescent="0.2">
      <c r="B83" s="470" t="s">
        <v>22</v>
      </c>
      <c r="C83" s="470" t="s">
        <v>21</v>
      </c>
      <c r="D83" s="470" t="s">
        <v>662</v>
      </c>
      <c r="E83" s="530">
        <v>4</v>
      </c>
      <c r="F83" s="470">
        <v>51579.5</v>
      </c>
      <c r="G83" s="470">
        <v>1730</v>
      </c>
      <c r="H83" s="531">
        <v>29.81</v>
      </c>
      <c r="I83" s="530"/>
      <c r="J83" s="470"/>
      <c r="K83" s="470"/>
      <c r="L83" s="531"/>
      <c r="M83" s="530">
        <v>1</v>
      </c>
      <c r="N83" s="470">
        <v>7279.5</v>
      </c>
      <c r="O83" s="470">
        <v>230</v>
      </c>
      <c r="P83" s="531">
        <v>31.65</v>
      </c>
      <c r="Q83" s="530">
        <v>1</v>
      </c>
      <c r="R83" s="470">
        <v>19180</v>
      </c>
      <c r="S83" s="470">
        <v>700</v>
      </c>
      <c r="T83" s="531">
        <v>27.4</v>
      </c>
      <c r="U83" s="530">
        <v>2</v>
      </c>
      <c r="V83" s="470">
        <v>25120</v>
      </c>
      <c r="W83" s="470">
        <v>800</v>
      </c>
      <c r="X83" s="531">
        <v>31.4</v>
      </c>
    </row>
    <row r="84" spans="2:24" x14ac:dyDescent="0.2">
      <c r="B84" s="470" t="s">
        <v>218</v>
      </c>
      <c r="C84" s="470" t="s">
        <v>161</v>
      </c>
      <c r="D84" s="470" t="s">
        <v>687</v>
      </c>
      <c r="E84" s="530">
        <v>11</v>
      </c>
      <c r="F84" s="470">
        <v>240057.88999999998</v>
      </c>
      <c r="G84" s="470">
        <v>161.07</v>
      </c>
      <c r="H84" s="531">
        <v>1490.39</v>
      </c>
      <c r="I84" s="530">
        <v>4</v>
      </c>
      <c r="J84" s="470">
        <v>167597.66</v>
      </c>
      <c r="K84" s="470">
        <v>130.49</v>
      </c>
      <c r="L84" s="531">
        <v>1284.3699999999999</v>
      </c>
      <c r="M84" s="530">
        <v>1</v>
      </c>
      <c r="N84" s="470">
        <v>9043.8799999999992</v>
      </c>
      <c r="O84" s="470">
        <v>7.5</v>
      </c>
      <c r="P84" s="531">
        <v>1205.8499999999999</v>
      </c>
      <c r="Q84" s="530">
        <v>3</v>
      </c>
      <c r="R84" s="470">
        <v>30432.87</v>
      </c>
      <c r="S84" s="470">
        <v>8.02</v>
      </c>
      <c r="T84" s="531">
        <v>3794.62</v>
      </c>
      <c r="U84" s="530">
        <v>3</v>
      </c>
      <c r="V84" s="470">
        <v>32983.479999999996</v>
      </c>
      <c r="W84" s="470">
        <v>15.059999999999999</v>
      </c>
      <c r="X84" s="531">
        <v>2190.14</v>
      </c>
    </row>
    <row r="85" spans="2:24" x14ac:dyDescent="0.2">
      <c r="B85" s="470" t="s">
        <v>87</v>
      </c>
      <c r="C85" s="470" t="s">
        <v>86</v>
      </c>
      <c r="D85" s="470" t="s">
        <v>687</v>
      </c>
      <c r="E85" s="530">
        <v>21</v>
      </c>
      <c r="F85" s="470">
        <v>204978.15999999997</v>
      </c>
      <c r="G85" s="470">
        <v>2001.41</v>
      </c>
      <c r="H85" s="531">
        <v>102.42</v>
      </c>
      <c r="I85" s="530">
        <v>1</v>
      </c>
      <c r="J85" s="470">
        <v>6911.97</v>
      </c>
      <c r="K85" s="470">
        <v>3.2</v>
      </c>
      <c r="L85" s="531">
        <v>2159.9899999999998</v>
      </c>
      <c r="M85" s="530">
        <v>5</v>
      </c>
      <c r="N85" s="470">
        <v>74731.03</v>
      </c>
      <c r="O85" s="470">
        <v>22.509999999999998</v>
      </c>
      <c r="P85" s="531">
        <v>3319.9</v>
      </c>
      <c r="Q85" s="530">
        <v>8</v>
      </c>
      <c r="R85" s="470">
        <v>101894.83</v>
      </c>
      <c r="S85" s="470">
        <v>1970.87</v>
      </c>
      <c r="T85" s="531">
        <v>51.7</v>
      </c>
      <c r="U85" s="530">
        <v>7</v>
      </c>
      <c r="V85" s="470">
        <v>21440.33</v>
      </c>
      <c r="W85" s="470">
        <v>4.83</v>
      </c>
      <c r="X85" s="531">
        <v>4438.99</v>
      </c>
    </row>
    <row r="86" spans="2:24" x14ac:dyDescent="0.2">
      <c r="B86" s="470" t="s">
        <v>219</v>
      </c>
      <c r="C86" s="470" t="s">
        <v>220</v>
      </c>
      <c r="D86" s="470" t="s">
        <v>687</v>
      </c>
      <c r="E86" s="530">
        <v>3</v>
      </c>
      <c r="F86" s="470">
        <v>107766.14</v>
      </c>
      <c r="G86" s="470">
        <v>14.18</v>
      </c>
      <c r="H86" s="531">
        <v>7599.87</v>
      </c>
      <c r="I86" s="530"/>
      <c r="J86" s="470"/>
      <c r="K86" s="470"/>
      <c r="L86" s="531"/>
      <c r="M86" s="530">
        <v>1</v>
      </c>
      <c r="N86" s="470">
        <v>12312.04</v>
      </c>
      <c r="O86" s="470">
        <v>0.6</v>
      </c>
      <c r="P86" s="531">
        <v>20520.07</v>
      </c>
      <c r="Q86" s="530">
        <v>1</v>
      </c>
      <c r="R86" s="470">
        <v>53486.1</v>
      </c>
      <c r="S86" s="470">
        <v>6.7</v>
      </c>
      <c r="T86" s="531">
        <v>7983</v>
      </c>
      <c r="U86" s="530">
        <v>1</v>
      </c>
      <c r="V86" s="470">
        <v>41968</v>
      </c>
      <c r="W86" s="470">
        <v>6.88</v>
      </c>
      <c r="X86" s="531">
        <v>6100</v>
      </c>
    </row>
    <row r="87" spans="2:24" x14ac:dyDescent="0.2">
      <c r="B87" s="470" t="s">
        <v>221</v>
      </c>
      <c r="C87" s="470" t="s">
        <v>222</v>
      </c>
      <c r="D87" s="470" t="s">
        <v>658</v>
      </c>
      <c r="E87" s="530">
        <v>4</v>
      </c>
      <c r="F87" s="470">
        <v>72670.5</v>
      </c>
      <c r="G87" s="470">
        <v>78675</v>
      </c>
      <c r="H87" s="531">
        <v>0.92</v>
      </c>
      <c r="I87" s="530"/>
      <c r="J87" s="470"/>
      <c r="K87" s="470"/>
      <c r="L87" s="531"/>
      <c r="M87" s="530">
        <v>2</v>
      </c>
      <c r="N87" s="470">
        <v>11780</v>
      </c>
      <c r="O87" s="470">
        <v>13000</v>
      </c>
      <c r="P87" s="531">
        <v>0.91</v>
      </c>
      <c r="Q87" s="530">
        <v>2</v>
      </c>
      <c r="R87" s="470">
        <v>60890.5</v>
      </c>
      <c r="S87" s="470">
        <v>65675</v>
      </c>
      <c r="T87" s="531">
        <v>0.93</v>
      </c>
      <c r="U87" s="530"/>
      <c r="V87" s="470"/>
      <c r="W87" s="470"/>
      <c r="X87" s="531"/>
    </row>
    <row r="88" spans="2:24" x14ac:dyDescent="0.2">
      <c r="B88" s="470" t="s">
        <v>225</v>
      </c>
      <c r="C88" s="470" t="s">
        <v>223</v>
      </c>
      <c r="D88" s="470" t="s">
        <v>657</v>
      </c>
      <c r="E88" s="530">
        <v>3</v>
      </c>
      <c r="F88" s="470">
        <v>78572.399999999994</v>
      </c>
      <c r="G88" s="470">
        <v>4020</v>
      </c>
      <c r="H88" s="531">
        <v>19.55</v>
      </c>
      <c r="I88" s="530">
        <v>1</v>
      </c>
      <c r="J88" s="470">
        <v>50910</v>
      </c>
      <c r="K88" s="470">
        <v>3000</v>
      </c>
      <c r="L88" s="531">
        <v>16.97</v>
      </c>
      <c r="M88" s="530">
        <v>1</v>
      </c>
      <c r="N88" s="470">
        <v>12412.4</v>
      </c>
      <c r="O88" s="470">
        <v>520</v>
      </c>
      <c r="P88" s="531">
        <v>23.87</v>
      </c>
      <c r="Q88" s="530"/>
      <c r="R88" s="470"/>
      <c r="S88" s="470"/>
      <c r="T88" s="531"/>
      <c r="U88" s="530">
        <v>1</v>
      </c>
      <c r="V88" s="470">
        <v>15250</v>
      </c>
      <c r="W88" s="470">
        <v>500</v>
      </c>
      <c r="X88" s="531">
        <v>30.5</v>
      </c>
    </row>
    <row r="89" spans="2:24" x14ac:dyDescent="0.2">
      <c r="B89" s="470" t="s">
        <v>226</v>
      </c>
      <c r="C89" s="470" t="s">
        <v>224</v>
      </c>
      <c r="D89" s="470" t="s">
        <v>657</v>
      </c>
      <c r="E89" s="530">
        <v>2</v>
      </c>
      <c r="F89" s="470">
        <v>24073.75</v>
      </c>
      <c r="G89" s="470">
        <v>1015</v>
      </c>
      <c r="H89" s="531">
        <v>23.72</v>
      </c>
      <c r="I89" s="530">
        <v>1</v>
      </c>
      <c r="J89" s="470">
        <v>12100</v>
      </c>
      <c r="K89" s="470">
        <v>550</v>
      </c>
      <c r="L89" s="531">
        <v>22</v>
      </c>
      <c r="M89" s="530">
        <v>1</v>
      </c>
      <c r="N89" s="470">
        <v>11973.75</v>
      </c>
      <c r="O89" s="470">
        <v>465</v>
      </c>
      <c r="P89" s="531">
        <v>25.75</v>
      </c>
      <c r="Q89" s="530"/>
      <c r="R89" s="470"/>
      <c r="S89" s="470"/>
      <c r="T89" s="531"/>
      <c r="U89" s="530"/>
      <c r="V89" s="470"/>
      <c r="W89" s="470"/>
      <c r="X89" s="531"/>
    </row>
    <row r="90" spans="2:24" x14ac:dyDescent="0.2">
      <c r="B90" s="470" t="s">
        <v>227</v>
      </c>
      <c r="C90" s="470" t="s">
        <v>228</v>
      </c>
      <c r="D90" s="470" t="s">
        <v>657</v>
      </c>
      <c r="E90" s="530">
        <v>5</v>
      </c>
      <c r="F90" s="470">
        <v>263666.71000000002</v>
      </c>
      <c r="G90" s="470">
        <v>7631</v>
      </c>
      <c r="H90" s="531">
        <v>34.549999999999997</v>
      </c>
      <c r="I90" s="530">
        <v>2</v>
      </c>
      <c r="J90" s="470">
        <v>207528</v>
      </c>
      <c r="K90" s="470">
        <v>6600</v>
      </c>
      <c r="L90" s="531">
        <v>31.44</v>
      </c>
      <c r="M90" s="530">
        <v>1</v>
      </c>
      <c r="N90" s="470">
        <v>37139.550000000003</v>
      </c>
      <c r="O90" s="470">
        <v>735</v>
      </c>
      <c r="P90" s="531">
        <v>50.53</v>
      </c>
      <c r="Q90" s="530">
        <v>1</v>
      </c>
      <c r="R90" s="470">
        <v>11610</v>
      </c>
      <c r="S90" s="470">
        <v>60</v>
      </c>
      <c r="T90" s="531">
        <v>193.5</v>
      </c>
      <c r="U90" s="530">
        <v>1</v>
      </c>
      <c r="V90" s="470">
        <v>7389.16</v>
      </c>
      <c r="W90" s="470">
        <v>236</v>
      </c>
      <c r="X90" s="531">
        <v>31.31</v>
      </c>
    </row>
    <row r="91" spans="2:24" x14ac:dyDescent="0.2">
      <c r="B91" s="470" t="s">
        <v>229</v>
      </c>
      <c r="C91" s="470" t="s">
        <v>689</v>
      </c>
      <c r="D91" s="470" t="s">
        <v>657</v>
      </c>
      <c r="E91" s="530">
        <v>1</v>
      </c>
      <c r="F91" s="470">
        <v>147888</v>
      </c>
      <c r="G91" s="470">
        <v>1580</v>
      </c>
      <c r="H91" s="531">
        <v>93.6</v>
      </c>
      <c r="I91" s="530"/>
      <c r="J91" s="470"/>
      <c r="K91" s="470"/>
      <c r="L91" s="531"/>
      <c r="M91" s="530">
        <v>1</v>
      </c>
      <c r="N91" s="470">
        <v>147888</v>
      </c>
      <c r="O91" s="470">
        <v>1580</v>
      </c>
      <c r="P91" s="531">
        <v>93.6</v>
      </c>
      <c r="Q91" s="530"/>
      <c r="R91" s="470"/>
      <c r="S91" s="470"/>
      <c r="T91" s="531"/>
      <c r="U91" s="530"/>
      <c r="V91" s="470"/>
      <c r="W91" s="470"/>
      <c r="X91" s="531"/>
    </row>
    <row r="92" spans="2:24" x14ac:dyDescent="0.2">
      <c r="B92" s="470" t="s">
        <v>230</v>
      </c>
      <c r="C92" s="470" t="s">
        <v>766</v>
      </c>
      <c r="D92" s="470" t="s">
        <v>657</v>
      </c>
      <c r="E92" s="530">
        <v>4</v>
      </c>
      <c r="F92" s="470">
        <v>1276252.3099999998</v>
      </c>
      <c r="G92" s="470">
        <v>19649</v>
      </c>
      <c r="H92" s="531">
        <v>64.95</v>
      </c>
      <c r="I92" s="530">
        <v>1</v>
      </c>
      <c r="J92" s="470">
        <v>1210870</v>
      </c>
      <c r="K92" s="470">
        <v>19000</v>
      </c>
      <c r="L92" s="531">
        <v>63.73</v>
      </c>
      <c r="M92" s="530">
        <v>1</v>
      </c>
      <c r="N92" s="470">
        <v>33358.07</v>
      </c>
      <c r="O92" s="470">
        <v>467</v>
      </c>
      <c r="P92" s="531">
        <v>71.430000000000007</v>
      </c>
      <c r="Q92" s="530">
        <v>1</v>
      </c>
      <c r="R92" s="470">
        <v>28800</v>
      </c>
      <c r="S92" s="470">
        <v>120</v>
      </c>
      <c r="T92" s="531">
        <v>240</v>
      </c>
      <c r="U92" s="530">
        <v>1</v>
      </c>
      <c r="V92" s="470">
        <v>3224.24</v>
      </c>
      <c r="W92" s="470">
        <v>62</v>
      </c>
      <c r="X92" s="531">
        <v>52</v>
      </c>
    </row>
    <row r="93" spans="2:24" x14ac:dyDescent="0.2">
      <c r="B93" s="470" t="s">
        <v>234</v>
      </c>
      <c r="C93" s="470" t="s">
        <v>231</v>
      </c>
      <c r="D93" s="470" t="s">
        <v>662</v>
      </c>
      <c r="E93" s="530">
        <v>1</v>
      </c>
      <c r="F93" s="470">
        <v>146872.10999999999</v>
      </c>
      <c r="G93" s="470">
        <v>33</v>
      </c>
      <c r="H93" s="531">
        <v>4450.67</v>
      </c>
      <c r="I93" s="530"/>
      <c r="J93" s="470"/>
      <c r="K93" s="470"/>
      <c r="L93" s="531"/>
      <c r="M93" s="530">
        <v>1</v>
      </c>
      <c r="N93" s="470">
        <v>146872.10999999999</v>
      </c>
      <c r="O93" s="470">
        <v>33</v>
      </c>
      <c r="P93" s="531">
        <v>4450.67</v>
      </c>
      <c r="Q93" s="530"/>
      <c r="R93" s="470"/>
      <c r="S93" s="470"/>
      <c r="T93" s="531"/>
      <c r="U93" s="530"/>
      <c r="V93" s="470"/>
      <c r="W93" s="470"/>
      <c r="X93" s="531"/>
    </row>
    <row r="94" spans="2:24" x14ac:dyDescent="0.2">
      <c r="B94" s="470" t="s">
        <v>235</v>
      </c>
      <c r="C94" s="470" t="s">
        <v>232</v>
      </c>
      <c r="D94" s="470" t="s">
        <v>662</v>
      </c>
      <c r="E94" s="530">
        <v>1</v>
      </c>
      <c r="F94" s="470">
        <v>49896</v>
      </c>
      <c r="G94" s="470">
        <v>33</v>
      </c>
      <c r="H94" s="531">
        <v>1512</v>
      </c>
      <c r="I94" s="530"/>
      <c r="J94" s="470"/>
      <c r="K94" s="470"/>
      <c r="L94" s="531"/>
      <c r="M94" s="530">
        <v>1</v>
      </c>
      <c r="N94" s="470">
        <v>49896</v>
      </c>
      <c r="O94" s="470">
        <v>33</v>
      </c>
      <c r="P94" s="531">
        <v>1512</v>
      </c>
      <c r="Q94" s="530"/>
      <c r="R94" s="470"/>
      <c r="S94" s="470"/>
      <c r="T94" s="531"/>
      <c r="U94" s="530"/>
      <c r="V94" s="470"/>
      <c r="W94" s="470"/>
      <c r="X94" s="531"/>
    </row>
    <row r="95" spans="2:24" x14ac:dyDescent="0.2">
      <c r="B95" s="470" t="s">
        <v>236</v>
      </c>
      <c r="C95" s="470" t="s">
        <v>237</v>
      </c>
      <c r="D95" s="470" t="s">
        <v>662</v>
      </c>
      <c r="E95" s="530">
        <v>2</v>
      </c>
      <c r="F95" s="470">
        <v>232118.81</v>
      </c>
      <c r="G95" s="470">
        <v>145</v>
      </c>
      <c r="H95" s="531">
        <v>1600.82</v>
      </c>
      <c r="I95" s="530">
        <v>1</v>
      </c>
      <c r="J95" s="470">
        <v>188672.25</v>
      </c>
      <c r="K95" s="470">
        <v>111</v>
      </c>
      <c r="L95" s="531">
        <v>1699.75</v>
      </c>
      <c r="M95" s="530">
        <v>1</v>
      </c>
      <c r="N95" s="470">
        <v>43446.559999999998</v>
      </c>
      <c r="O95" s="470">
        <v>34</v>
      </c>
      <c r="P95" s="531">
        <v>1277.8399999999999</v>
      </c>
      <c r="Q95" s="530"/>
      <c r="R95" s="470"/>
      <c r="S95" s="470"/>
      <c r="T95" s="531"/>
      <c r="U95" s="530"/>
      <c r="V95" s="470"/>
      <c r="W95" s="470"/>
      <c r="X95" s="531"/>
    </row>
    <row r="96" spans="2:24" x14ac:dyDescent="0.2">
      <c r="B96" s="470" t="s">
        <v>238</v>
      </c>
      <c r="C96" s="470" t="s">
        <v>233</v>
      </c>
      <c r="D96" s="470" t="s">
        <v>662</v>
      </c>
      <c r="E96" s="530">
        <v>2</v>
      </c>
      <c r="F96" s="470">
        <v>184240.52</v>
      </c>
      <c r="G96" s="470">
        <v>145</v>
      </c>
      <c r="H96" s="531">
        <v>1270.6199999999999</v>
      </c>
      <c r="I96" s="530">
        <v>1</v>
      </c>
      <c r="J96" s="470">
        <v>168273.78</v>
      </c>
      <c r="K96" s="470">
        <v>111</v>
      </c>
      <c r="L96" s="531">
        <v>1515.98</v>
      </c>
      <c r="M96" s="530">
        <v>1</v>
      </c>
      <c r="N96" s="470">
        <v>15966.74</v>
      </c>
      <c r="O96" s="470">
        <v>34</v>
      </c>
      <c r="P96" s="531">
        <v>469.61</v>
      </c>
      <c r="Q96" s="530"/>
      <c r="R96" s="470"/>
      <c r="S96" s="470"/>
      <c r="T96" s="531"/>
      <c r="U96" s="530"/>
      <c r="V96" s="470"/>
      <c r="W96" s="470"/>
      <c r="X96" s="531"/>
    </row>
    <row r="97" spans="2:24" x14ac:dyDescent="0.2">
      <c r="B97" s="470" t="s">
        <v>120</v>
      </c>
      <c r="C97" s="470" t="s">
        <v>767</v>
      </c>
      <c r="D97" s="470" t="s">
        <v>657</v>
      </c>
      <c r="E97" s="530">
        <v>13</v>
      </c>
      <c r="F97" s="470">
        <v>913053.78</v>
      </c>
      <c r="G97" s="470">
        <v>3372</v>
      </c>
      <c r="H97" s="531">
        <v>270.77999999999997</v>
      </c>
      <c r="I97" s="530">
        <v>1</v>
      </c>
      <c r="J97" s="470">
        <v>37934.699999999997</v>
      </c>
      <c r="K97" s="470">
        <v>155</v>
      </c>
      <c r="L97" s="531">
        <v>244.74</v>
      </c>
      <c r="M97" s="530">
        <v>3</v>
      </c>
      <c r="N97" s="470">
        <v>151032.79999999999</v>
      </c>
      <c r="O97" s="470">
        <v>490</v>
      </c>
      <c r="P97" s="531">
        <v>308.23</v>
      </c>
      <c r="Q97" s="530">
        <v>3</v>
      </c>
      <c r="R97" s="470">
        <v>70464.600000000006</v>
      </c>
      <c r="S97" s="470">
        <v>250</v>
      </c>
      <c r="T97" s="531">
        <v>281.86</v>
      </c>
      <c r="U97" s="530">
        <v>6</v>
      </c>
      <c r="V97" s="470">
        <v>653621.67999999993</v>
      </c>
      <c r="W97" s="470">
        <v>2477</v>
      </c>
      <c r="X97" s="531">
        <v>263.88</v>
      </c>
    </row>
    <row r="98" spans="2:24" x14ac:dyDescent="0.2">
      <c r="B98" s="470" t="s">
        <v>239</v>
      </c>
      <c r="C98" s="470" t="s">
        <v>768</v>
      </c>
      <c r="D98" s="470" t="s">
        <v>657</v>
      </c>
      <c r="E98" s="530">
        <v>5</v>
      </c>
      <c r="F98" s="470">
        <v>236763.75</v>
      </c>
      <c r="G98" s="470">
        <v>1149</v>
      </c>
      <c r="H98" s="531">
        <v>206.06</v>
      </c>
      <c r="I98" s="530">
        <v>2</v>
      </c>
      <c r="J98" s="470">
        <v>44787.199999999997</v>
      </c>
      <c r="K98" s="470">
        <v>164</v>
      </c>
      <c r="L98" s="531">
        <v>273.08999999999997</v>
      </c>
      <c r="M98" s="530"/>
      <c r="N98" s="470"/>
      <c r="O98" s="470"/>
      <c r="P98" s="531"/>
      <c r="Q98" s="530">
        <v>1</v>
      </c>
      <c r="R98" s="470">
        <v>115168.9</v>
      </c>
      <c r="S98" s="470">
        <v>770</v>
      </c>
      <c r="T98" s="531">
        <v>149.57</v>
      </c>
      <c r="U98" s="530">
        <v>2</v>
      </c>
      <c r="V98" s="470">
        <v>76807.650000000009</v>
      </c>
      <c r="W98" s="470">
        <v>215</v>
      </c>
      <c r="X98" s="531">
        <v>357.24</v>
      </c>
    </row>
    <row r="99" spans="2:24" x14ac:dyDescent="0.2">
      <c r="B99" s="470" t="s">
        <v>121</v>
      </c>
      <c r="C99" s="470" t="s">
        <v>769</v>
      </c>
      <c r="D99" s="470" t="s">
        <v>657</v>
      </c>
      <c r="E99" s="530">
        <v>9</v>
      </c>
      <c r="F99" s="470">
        <v>1330596.6900000002</v>
      </c>
      <c r="G99" s="470">
        <v>6282</v>
      </c>
      <c r="H99" s="531">
        <v>211.81</v>
      </c>
      <c r="I99" s="530"/>
      <c r="J99" s="470"/>
      <c r="K99" s="470"/>
      <c r="L99" s="531"/>
      <c r="M99" s="530">
        <v>3</v>
      </c>
      <c r="N99" s="470">
        <v>133349.35</v>
      </c>
      <c r="O99" s="470">
        <v>555</v>
      </c>
      <c r="P99" s="531">
        <v>240.27</v>
      </c>
      <c r="Q99" s="530">
        <v>2</v>
      </c>
      <c r="R99" s="470">
        <v>963978.74</v>
      </c>
      <c r="S99" s="470">
        <v>4862</v>
      </c>
      <c r="T99" s="531">
        <v>198.27</v>
      </c>
      <c r="U99" s="530">
        <v>4</v>
      </c>
      <c r="V99" s="470">
        <v>233268.6</v>
      </c>
      <c r="W99" s="470">
        <v>865</v>
      </c>
      <c r="X99" s="531">
        <v>269.67</v>
      </c>
    </row>
    <row r="100" spans="2:24" x14ac:dyDescent="0.2">
      <c r="B100" s="470" t="s">
        <v>240</v>
      </c>
      <c r="C100" s="470" t="s">
        <v>770</v>
      </c>
      <c r="D100" s="470" t="s">
        <v>657</v>
      </c>
      <c r="E100" s="530">
        <v>1</v>
      </c>
      <c r="F100" s="470">
        <v>42700</v>
      </c>
      <c r="G100" s="470">
        <v>122</v>
      </c>
      <c r="H100" s="531">
        <v>350</v>
      </c>
      <c r="I100" s="530"/>
      <c r="J100" s="470"/>
      <c r="K100" s="470"/>
      <c r="L100" s="531"/>
      <c r="M100" s="530"/>
      <c r="N100" s="470"/>
      <c r="O100" s="470"/>
      <c r="P100" s="531"/>
      <c r="Q100" s="530">
        <v>1</v>
      </c>
      <c r="R100" s="470">
        <v>42700</v>
      </c>
      <c r="S100" s="470">
        <v>122</v>
      </c>
      <c r="T100" s="531">
        <v>350</v>
      </c>
      <c r="U100" s="530"/>
      <c r="V100" s="470"/>
      <c r="W100" s="470"/>
      <c r="X100" s="531"/>
    </row>
    <row r="101" spans="2:24" x14ac:dyDescent="0.2">
      <c r="B101" s="470" t="s">
        <v>918</v>
      </c>
      <c r="C101" s="470" t="s">
        <v>919</v>
      </c>
      <c r="D101" s="470" t="s">
        <v>605</v>
      </c>
      <c r="E101" s="530">
        <v>1</v>
      </c>
      <c r="F101" s="470">
        <v>10740</v>
      </c>
      <c r="G101" s="470">
        <v>5</v>
      </c>
      <c r="H101" s="531">
        <v>2148</v>
      </c>
      <c r="I101" s="530"/>
      <c r="J101" s="470"/>
      <c r="K101" s="470"/>
      <c r="L101" s="531"/>
      <c r="M101" s="530">
        <v>1</v>
      </c>
      <c r="N101" s="470">
        <v>10740</v>
      </c>
      <c r="O101" s="470">
        <v>5</v>
      </c>
      <c r="P101" s="531">
        <v>2148</v>
      </c>
      <c r="Q101" s="530"/>
      <c r="R101" s="470"/>
      <c r="S101" s="470"/>
      <c r="T101" s="531"/>
      <c r="U101" s="530"/>
      <c r="V101" s="470"/>
      <c r="W101" s="470"/>
      <c r="X101" s="531"/>
    </row>
    <row r="102" spans="2:24" x14ac:dyDescent="0.2">
      <c r="B102" s="470" t="s">
        <v>241</v>
      </c>
      <c r="C102" s="470" t="s">
        <v>242</v>
      </c>
      <c r="D102" s="470" t="s">
        <v>658</v>
      </c>
      <c r="E102" s="530">
        <v>4</v>
      </c>
      <c r="F102" s="470">
        <v>1043845.5</v>
      </c>
      <c r="G102" s="470">
        <v>5652</v>
      </c>
      <c r="H102" s="531">
        <v>184.69</v>
      </c>
      <c r="I102" s="530"/>
      <c r="J102" s="470"/>
      <c r="K102" s="470"/>
      <c r="L102" s="531"/>
      <c r="M102" s="530">
        <v>1</v>
      </c>
      <c r="N102" s="470">
        <v>272092.5</v>
      </c>
      <c r="O102" s="470">
        <v>1305</v>
      </c>
      <c r="P102" s="531">
        <v>208.5</v>
      </c>
      <c r="Q102" s="530">
        <v>1</v>
      </c>
      <c r="R102" s="470">
        <v>137973</v>
      </c>
      <c r="S102" s="470">
        <v>678</v>
      </c>
      <c r="T102" s="531">
        <v>203.5</v>
      </c>
      <c r="U102" s="530">
        <v>2</v>
      </c>
      <c r="V102" s="470">
        <v>633780</v>
      </c>
      <c r="W102" s="470">
        <v>3669</v>
      </c>
      <c r="X102" s="531">
        <v>172.74</v>
      </c>
    </row>
    <row r="103" spans="2:24" x14ac:dyDescent="0.2">
      <c r="B103" s="470" t="s">
        <v>1030</v>
      </c>
      <c r="C103" s="470" t="s">
        <v>1031</v>
      </c>
      <c r="D103" s="470" t="s">
        <v>658</v>
      </c>
      <c r="E103" s="530">
        <v>1</v>
      </c>
      <c r="F103" s="470">
        <v>4640</v>
      </c>
      <c r="G103" s="470">
        <v>32</v>
      </c>
      <c r="H103" s="531">
        <v>145</v>
      </c>
      <c r="I103" s="530"/>
      <c r="J103" s="470"/>
      <c r="K103" s="470"/>
      <c r="L103" s="531"/>
      <c r="M103" s="530"/>
      <c r="N103" s="470"/>
      <c r="O103" s="470"/>
      <c r="P103" s="531"/>
      <c r="Q103" s="530"/>
      <c r="R103" s="470"/>
      <c r="S103" s="470"/>
      <c r="T103" s="531"/>
      <c r="U103" s="530">
        <v>1</v>
      </c>
      <c r="V103" s="470">
        <v>4640</v>
      </c>
      <c r="W103" s="470">
        <v>32</v>
      </c>
      <c r="X103" s="531">
        <v>145</v>
      </c>
    </row>
    <row r="104" spans="2:24" x14ac:dyDescent="0.2">
      <c r="B104" s="470" t="s">
        <v>243</v>
      </c>
      <c r="C104" s="470" t="s">
        <v>244</v>
      </c>
      <c r="D104" s="470" t="s">
        <v>658</v>
      </c>
      <c r="E104" s="530">
        <v>8</v>
      </c>
      <c r="F104" s="470">
        <v>1571100.56</v>
      </c>
      <c r="G104" s="470">
        <v>1165.5</v>
      </c>
      <c r="H104" s="531">
        <v>1348.01</v>
      </c>
      <c r="I104" s="530"/>
      <c r="J104" s="470"/>
      <c r="K104" s="470"/>
      <c r="L104" s="531"/>
      <c r="M104" s="530">
        <v>5</v>
      </c>
      <c r="N104" s="470">
        <v>448100.55999999994</v>
      </c>
      <c r="O104" s="470">
        <v>242.5</v>
      </c>
      <c r="P104" s="531">
        <v>1847.84</v>
      </c>
      <c r="Q104" s="530">
        <v>1</v>
      </c>
      <c r="R104" s="470">
        <v>113155</v>
      </c>
      <c r="S104" s="470">
        <v>106</v>
      </c>
      <c r="T104" s="531">
        <v>1067.5</v>
      </c>
      <c r="U104" s="530">
        <v>2</v>
      </c>
      <c r="V104" s="470">
        <v>1009845</v>
      </c>
      <c r="W104" s="470">
        <v>817</v>
      </c>
      <c r="X104" s="531">
        <v>1236.04</v>
      </c>
    </row>
    <row r="105" spans="2:24" x14ac:dyDescent="0.2">
      <c r="B105" s="470" t="s">
        <v>245</v>
      </c>
      <c r="C105" s="470" t="s">
        <v>246</v>
      </c>
      <c r="D105" s="470" t="s">
        <v>658</v>
      </c>
      <c r="E105" s="530">
        <v>4</v>
      </c>
      <c r="F105" s="470">
        <v>257363.34</v>
      </c>
      <c r="G105" s="470">
        <v>148</v>
      </c>
      <c r="H105" s="531">
        <v>1738.94</v>
      </c>
      <c r="I105" s="530"/>
      <c r="J105" s="470"/>
      <c r="K105" s="470"/>
      <c r="L105" s="531"/>
      <c r="M105" s="530">
        <v>2</v>
      </c>
      <c r="N105" s="470">
        <v>33963.339999999997</v>
      </c>
      <c r="O105" s="470">
        <v>15</v>
      </c>
      <c r="P105" s="531">
        <v>2264.2199999999998</v>
      </c>
      <c r="Q105" s="530">
        <v>1</v>
      </c>
      <c r="R105" s="470">
        <v>27000</v>
      </c>
      <c r="S105" s="470">
        <v>18</v>
      </c>
      <c r="T105" s="531">
        <v>1500</v>
      </c>
      <c r="U105" s="530">
        <v>1</v>
      </c>
      <c r="V105" s="470">
        <v>196400</v>
      </c>
      <c r="W105" s="470">
        <v>115</v>
      </c>
      <c r="X105" s="531">
        <v>1707.83</v>
      </c>
    </row>
    <row r="106" spans="2:24" x14ac:dyDescent="0.2">
      <c r="B106" s="470" t="s">
        <v>247</v>
      </c>
      <c r="C106" s="470" t="s">
        <v>690</v>
      </c>
      <c r="D106" s="470" t="s">
        <v>658</v>
      </c>
      <c r="E106" s="530">
        <v>3</v>
      </c>
      <c r="F106" s="470">
        <v>85197</v>
      </c>
      <c r="G106" s="470">
        <v>4660</v>
      </c>
      <c r="H106" s="531">
        <v>18.28</v>
      </c>
      <c r="I106" s="530"/>
      <c r="J106" s="470"/>
      <c r="K106" s="470"/>
      <c r="L106" s="531"/>
      <c r="M106" s="530">
        <v>1</v>
      </c>
      <c r="N106" s="470">
        <v>26040</v>
      </c>
      <c r="O106" s="470">
        <v>1240</v>
      </c>
      <c r="P106" s="531">
        <v>21</v>
      </c>
      <c r="Q106" s="530">
        <v>1</v>
      </c>
      <c r="R106" s="470">
        <v>12543</v>
      </c>
      <c r="S106" s="470">
        <v>678</v>
      </c>
      <c r="T106" s="531">
        <v>18.5</v>
      </c>
      <c r="U106" s="530">
        <v>1</v>
      </c>
      <c r="V106" s="470">
        <v>46614</v>
      </c>
      <c r="W106" s="470">
        <v>2742</v>
      </c>
      <c r="X106" s="531">
        <v>17</v>
      </c>
    </row>
    <row r="107" spans="2:24" x14ac:dyDescent="0.2">
      <c r="B107" s="470" t="s">
        <v>248</v>
      </c>
      <c r="C107" s="470" t="s">
        <v>691</v>
      </c>
      <c r="D107" s="470" t="s">
        <v>657</v>
      </c>
      <c r="E107" s="530">
        <v>3</v>
      </c>
      <c r="F107" s="470">
        <v>678415</v>
      </c>
      <c r="G107" s="470">
        <v>336</v>
      </c>
      <c r="H107" s="531">
        <v>2019.09</v>
      </c>
      <c r="I107" s="530"/>
      <c r="J107" s="470"/>
      <c r="K107" s="470"/>
      <c r="L107" s="531"/>
      <c r="M107" s="530">
        <v>1</v>
      </c>
      <c r="N107" s="470">
        <v>129195</v>
      </c>
      <c r="O107" s="470">
        <v>81</v>
      </c>
      <c r="P107" s="531">
        <v>1595</v>
      </c>
      <c r="Q107" s="530">
        <v>1</v>
      </c>
      <c r="R107" s="470">
        <v>66150</v>
      </c>
      <c r="S107" s="470">
        <v>49</v>
      </c>
      <c r="T107" s="531">
        <v>1350</v>
      </c>
      <c r="U107" s="530">
        <v>1</v>
      </c>
      <c r="V107" s="470">
        <v>483070</v>
      </c>
      <c r="W107" s="470">
        <v>206</v>
      </c>
      <c r="X107" s="531">
        <v>2345</v>
      </c>
    </row>
    <row r="108" spans="2:24" x14ac:dyDescent="0.2">
      <c r="B108" s="470" t="s">
        <v>250</v>
      </c>
      <c r="C108" s="470" t="s">
        <v>692</v>
      </c>
      <c r="D108" s="470" t="s">
        <v>658</v>
      </c>
      <c r="E108" s="530">
        <v>3</v>
      </c>
      <c r="F108" s="470">
        <v>599552</v>
      </c>
      <c r="G108" s="470">
        <v>4660</v>
      </c>
      <c r="H108" s="531">
        <v>128.66</v>
      </c>
      <c r="I108" s="530"/>
      <c r="J108" s="470"/>
      <c r="K108" s="470"/>
      <c r="L108" s="531"/>
      <c r="M108" s="530">
        <v>1</v>
      </c>
      <c r="N108" s="470">
        <v>140120</v>
      </c>
      <c r="O108" s="470">
        <v>1240</v>
      </c>
      <c r="P108" s="531">
        <v>113</v>
      </c>
      <c r="Q108" s="530">
        <v>1</v>
      </c>
      <c r="R108" s="470">
        <v>79665</v>
      </c>
      <c r="S108" s="470">
        <v>678</v>
      </c>
      <c r="T108" s="531">
        <v>117.5</v>
      </c>
      <c r="U108" s="530">
        <v>1</v>
      </c>
      <c r="V108" s="470">
        <v>379767</v>
      </c>
      <c r="W108" s="470">
        <v>2742</v>
      </c>
      <c r="X108" s="531">
        <v>138.5</v>
      </c>
    </row>
    <row r="109" spans="2:24" x14ac:dyDescent="0.2">
      <c r="B109" s="470" t="s">
        <v>252</v>
      </c>
      <c r="C109" s="470" t="s">
        <v>771</v>
      </c>
      <c r="D109" s="470" t="s">
        <v>662</v>
      </c>
      <c r="E109" s="530">
        <v>6</v>
      </c>
      <c r="F109" s="470">
        <v>742880.34</v>
      </c>
      <c r="G109" s="470">
        <v>2784</v>
      </c>
      <c r="H109" s="531">
        <v>266.83999999999997</v>
      </c>
      <c r="I109" s="530">
        <v>3</v>
      </c>
      <c r="J109" s="470">
        <v>149792.22</v>
      </c>
      <c r="K109" s="470">
        <v>824</v>
      </c>
      <c r="L109" s="531">
        <v>181.79</v>
      </c>
      <c r="M109" s="530">
        <v>2</v>
      </c>
      <c r="N109" s="470">
        <v>432648.12</v>
      </c>
      <c r="O109" s="470">
        <v>1387</v>
      </c>
      <c r="P109" s="531">
        <v>311.93</v>
      </c>
      <c r="Q109" s="530"/>
      <c r="R109" s="470"/>
      <c r="S109" s="470"/>
      <c r="T109" s="531"/>
      <c r="U109" s="530">
        <v>1</v>
      </c>
      <c r="V109" s="470">
        <v>160440</v>
      </c>
      <c r="W109" s="470">
        <v>573</v>
      </c>
      <c r="X109" s="531">
        <v>280</v>
      </c>
    </row>
    <row r="110" spans="2:24" x14ac:dyDescent="0.2">
      <c r="B110" s="470" t="s">
        <v>693</v>
      </c>
      <c r="C110" s="470" t="s">
        <v>694</v>
      </c>
      <c r="D110" s="470" t="s">
        <v>662</v>
      </c>
      <c r="E110" s="530">
        <v>2</v>
      </c>
      <c r="F110" s="470">
        <v>213725.98</v>
      </c>
      <c r="G110" s="470">
        <v>562</v>
      </c>
      <c r="H110" s="531">
        <v>380.3</v>
      </c>
      <c r="I110" s="530">
        <v>1</v>
      </c>
      <c r="J110" s="470">
        <v>146845.98000000001</v>
      </c>
      <c r="K110" s="470">
        <v>386</v>
      </c>
      <c r="L110" s="531">
        <v>380.43</v>
      </c>
      <c r="M110" s="530"/>
      <c r="N110" s="470"/>
      <c r="O110" s="470"/>
      <c r="P110" s="531"/>
      <c r="Q110" s="530"/>
      <c r="R110" s="470"/>
      <c r="S110" s="470"/>
      <c r="T110" s="531"/>
      <c r="U110" s="530">
        <v>1</v>
      </c>
      <c r="V110" s="470">
        <v>66880</v>
      </c>
      <c r="W110" s="470">
        <v>176</v>
      </c>
      <c r="X110" s="531">
        <v>380</v>
      </c>
    </row>
    <row r="111" spans="2:24" x14ac:dyDescent="0.2">
      <c r="B111" s="470" t="s">
        <v>253</v>
      </c>
      <c r="C111" s="470" t="s">
        <v>695</v>
      </c>
      <c r="D111" s="470" t="s">
        <v>696</v>
      </c>
      <c r="E111" s="530">
        <v>6</v>
      </c>
      <c r="F111" s="470">
        <v>827714.76</v>
      </c>
      <c r="G111" s="470">
        <v>170</v>
      </c>
      <c r="H111" s="531">
        <v>4868.91</v>
      </c>
      <c r="I111" s="530">
        <v>3</v>
      </c>
      <c r="J111" s="470">
        <v>249956.74000000002</v>
      </c>
      <c r="K111" s="470">
        <v>56</v>
      </c>
      <c r="L111" s="531">
        <v>4463.51</v>
      </c>
      <c r="M111" s="530">
        <v>2</v>
      </c>
      <c r="N111" s="470">
        <v>322758.02</v>
      </c>
      <c r="O111" s="470">
        <v>74</v>
      </c>
      <c r="P111" s="531">
        <v>4361.59</v>
      </c>
      <c r="Q111" s="530"/>
      <c r="R111" s="470"/>
      <c r="S111" s="470"/>
      <c r="T111" s="531"/>
      <c r="U111" s="530">
        <v>1</v>
      </c>
      <c r="V111" s="470">
        <v>255000</v>
      </c>
      <c r="W111" s="470">
        <v>40</v>
      </c>
      <c r="X111" s="531">
        <v>6375</v>
      </c>
    </row>
    <row r="112" spans="2:24" x14ac:dyDescent="0.2">
      <c r="B112" s="470" t="s">
        <v>254</v>
      </c>
      <c r="C112" s="470" t="s">
        <v>255</v>
      </c>
      <c r="D112" s="470" t="s">
        <v>662</v>
      </c>
      <c r="E112" s="530">
        <v>6</v>
      </c>
      <c r="F112" s="470">
        <v>78350.989999999991</v>
      </c>
      <c r="G112" s="470">
        <v>2960</v>
      </c>
      <c r="H112" s="531">
        <v>26.47</v>
      </c>
      <c r="I112" s="530">
        <v>3</v>
      </c>
      <c r="J112" s="470">
        <v>20104.28</v>
      </c>
      <c r="K112" s="470">
        <v>824</v>
      </c>
      <c r="L112" s="531">
        <v>24.4</v>
      </c>
      <c r="M112" s="530">
        <v>2</v>
      </c>
      <c r="N112" s="470">
        <v>52629.21</v>
      </c>
      <c r="O112" s="470">
        <v>1387</v>
      </c>
      <c r="P112" s="531">
        <v>37.94</v>
      </c>
      <c r="Q112" s="530"/>
      <c r="R112" s="470"/>
      <c r="S112" s="470"/>
      <c r="T112" s="531"/>
      <c r="U112" s="530">
        <v>1</v>
      </c>
      <c r="V112" s="470">
        <v>5617.5</v>
      </c>
      <c r="W112" s="470">
        <v>749</v>
      </c>
      <c r="X112" s="531">
        <v>7.5</v>
      </c>
    </row>
    <row r="113" spans="2:24" x14ac:dyDescent="0.2">
      <c r="B113" s="470" t="s">
        <v>256</v>
      </c>
      <c r="C113" s="470" t="s">
        <v>875</v>
      </c>
      <c r="D113" s="470" t="s">
        <v>703</v>
      </c>
      <c r="E113" s="530">
        <v>2</v>
      </c>
      <c r="F113" s="470">
        <v>22453.040000000001</v>
      </c>
      <c r="G113" s="470">
        <v>8</v>
      </c>
      <c r="H113" s="531">
        <v>2806.63</v>
      </c>
      <c r="I113" s="530">
        <v>2</v>
      </c>
      <c r="J113" s="470">
        <v>22453.040000000001</v>
      </c>
      <c r="K113" s="470">
        <v>8</v>
      </c>
      <c r="L113" s="531">
        <v>2806.63</v>
      </c>
      <c r="M113" s="530"/>
      <c r="N113" s="470"/>
      <c r="O113" s="470"/>
      <c r="P113" s="531"/>
      <c r="Q113" s="530"/>
      <c r="R113" s="470"/>
      <c r="S113" s="470"/>
      <c r="T113" s="531"/>
      <c r="U113" s="530"/>
      <c r="V113" s="470"/>
      <c r="W113" s="470"/>
      <c r="X113" s="531"/>
    </row>
    <row r="114" spans="2:24" x14ac:dyDescent="0.2">
      <c r="B114" s="470" t="s">
        <v>257</v>
      </c>
      <c r="C114" s="470" t="s">
        <v>541</v>
      </c>
      <c r="D114" s="470" t="s">
        <v>657</v>
      </c>
      <c r="E114" s="530">
        <v>1</v>
      </c>
      <c r="F114" s="470">
        <v>37956.6</v>
      </c>
      <c r="G114" s="470">
        <v>60</v>
      </c>
      <c r="H114" s="531">
        <v>632.61</v>
      </c>
      <c r="I114" s="530">
        <v>1</v>
      </c>
      <c r="J114" s="470">
        <v>37956.6</v>
      </c>
      <c r="K114" s="470">
        <v>60</v>
      </c>
      <c r="L114" s="531">
        <v>632.61</v>
      </c>
      <c r="M114" s="530"/>
      <c r="N114" s="470"/>
      <c r="O114" s="470"/>
      <c r="P114" s="531"/>
      <c r="Q114" s="530"/>
      <c r="R114" s="470"/>
      <c r="S114" s="470"/>
      <c r="T114" s="531"/>
      <c r="U114" s="530"/>
      <c r="V114" s="470"/>
      <c r="W114" s="470"/>
      <c r="X114" s="531"/>
    </row>
    <row r="115" spans="2:24" x14ac:dyDescent="0.2">
      <c r="B115" s="470" t="s">
        <v>258</v>
      </c>
      <c r="C115" s="470" t="s">
        <v>697</v>
      </c>
      <c r="D115" s="470" t="s">
        <v>696</v>
      </c>
      <c r="E115" s="530">
        <v>6</v>
      </c>
      <c r="F115" s="470">
        <v>1672113.61</v>
      </c>
      <c r="G115" s="470">
        <v>256</v>
      </c>
      <c r="H115" s="531">
        <v>6531.69</v>
      </c>
      <c r="I115" s="530">
        <v>2</v>
      </c>
      <c r="J115" s="470">
        <v>146256.46</v>
      </c>
      <c r="K115" s="470">
        <v>52</v>
      </c>
      <c r="L115" s="531">
        <v>2812.62</v>
      </c>
      <c r="M115" s="530"/>
      <c r="N115" s="470"/>
      <c r="O115" s="470"/>
      <c r="P115" s="531"/>
      <c r="Q115" s="530">
        <v>4</v>
      </c>
      <c r="R115" s="470">
        <v>1525857.1500000001</v>
      </c>
      <c r="S115" s="470">
        <v>204</v>
      </c>
      <c r="T115" s="531">
        <v>7479.69</v>
      </c>
      <c r="U115" s="530"/>
      <c r="V115" s="470"/>
      <c r="W115" s="470"/>
      <c r="X115" s="531"/>
    </row>
    <row r="116" spans="2:24" x14ac:dyDescent="0.2">
      <c r="B116" s="470" t="s">
        <v>259</v>
      </c>
      <c r="C116" s="470" t="s">
        <v>260</v>
      </c>
      <c r="D116" s="470" t="s">
        <v>662</v>
      </c>
      <c r="E116" s="530">
        <v>6</v>
      </c>
      <c r="F116" s="470">
        <v>2085929.22</v>
      </c>
      <c r="G116" s="470">
        <v>3778</v>
      </c>
      <c r="H116" s="531">
        <v>552.13</v>
      </c>
      <c r="I116" s="530">
        <v>2</v>
      </c>
      <c r="J116" s="470">
        <v>73338.42</v>
      </c>
      <c r="K116" s="470">
        <v>602</v>
      </c>
      <c r="L116" s="531">
        <v>121.82</v>
      </c>
      <c r="M116" s="530"/>
      <c r="N116" s="470"/>
      <c r="O116" s="470"/>
      <c r="P116" s="531"/>
      <c r="Q116" s="530">
        <v>4</v>
      </c>
      <c r="R116" s="470">
        <v>2012590.8</v>
      </c>
      <c r="S116" s="470">
        <v>3176</v>
      </c>
      <c r="T116" s="531">
        <v>633.69000000000005</v>
      </c>
      <c r="U116" s="530"/>
      <c r="V116" s="470"/>
      <c r="W116" s="470"/>
      <c r="X116" s="531"/>
    </row>
    <row r="117" spans="2:24" x14ac:dyDescent="0.2">
      <c r="B117" s="470" t="s">
        <v>261</v>
      </c>
      <c r="C117" s="470" t="s">
        <v>262</v>
      </c>
      <c r="D117" s="470" t="s">
        <v>657</v>
      </c>
      <c r="E117" s="530">
        <v>7</v>
      </c>
      <c r="F117" s="470">
        <v>5425220.6600000001</v>
      </c>
      <c r="G117" s="470">
        <v>3579</v>
      </c>
      <c r="H117" s="531">
        <v>1515.85</v>
      </c>
      <c r="I117" s="530">
        <v>4</v>
      </c>
      <c r="J117" s="470">
        <v>1136396.8</v>
      </c>
      <c r="K117" s="470">
        <v>1225</v>
      </c>
      <c r="L117" s="531">
        <v>927.67</v>
      </c>
      <c r="M117" s="530">
        <v>2</v>
      </c>
      <c r="N117" s="470">
        <v>1344687.01</v>
      </c>
      <c r="O117" s="470">
        <v>299</v>
      </c>
      <c r="P117" s="531">
        <v>4497.28</v>
      </c>
      <c r="Q117" s="530">
        <v>1</v>
      </c>
      <c r="R117" s="470">
        <v>2944136.85</v>
      </c>
      <c r="S117" s="470">
        <v>2055</v>
      </c>
      <c r="T117" s="531">
        <v>1432.67</v>
      </c>
      <c r="U117" s="530"/>
      <c r="V117" s="470"/>
      <c r="W117" s="470"/>
      <c r="X117" s="531"/>
    </row>
    <row r="118" spans="2:24" x14ac:dyDescent="0.2">
      <c r="B118" s="470" t="s">
        <v>265</v>
      </c>
      <c r="C118" s="470" t="s">
        <v>266</v>
      </c>
      <c r="D118" s="470" t="s">
        <v>657</v>
      </c>
      <c r="E118" s="530">
        <v>7</v>
      </c>
      <c r="F118" s="470">
        <v>5860972.7400000002</v>
      </c>
      <c r="G118" s="470">
        <v>2412</v>
      </c>
      <c r="H118" s="531">
        <v>2429.92</v>
      </c>
      <c r="I118" s="530">
        <v>4</v>
      </c>
      <c r="J118" s="470">
        <v>1530579.4</v>
      </c>
      <c r="K118" s="470">
        <v>660</v>
      </c>
      <c r="L118" s="531">
        <v>2319.06</v>
      </c>
      <c r="M118" s="530">
        <v>1</v>
      </c>
      <c r="N118" s="470">
        <v>157574.9</v>
      </c>
      <c r="O118" s="470">
        <v>70</v>
      </c>
      <c r="P118" s="531">
        <v>2251.0700000000002</v>
      </c>
      <c r="Q118" s="530">
        <v>1</v>
      </c>
      <c r="R118" s="470">
        <v>4088818.44</v>
      </c>
      <c r="S118" s="470">
        <v>1668</v>
      </c>
      <c r="T118" s="531">
        <v>2451.33</v>
      </c>
      <c r="U118" s="530">
        <v>1</v>
      </c>
      <c r="V118" s="470">
        <v>84000</v>
      </c>
      <c r="W118" s="470">
        <v>14</v>
      </c>
      <c r="X118" s="531">
        <v>6000</v>
      </c>
    </row>
    <row r="119" spans="2:24" x14ac:dyDescent="0.2">
      <c r="B119" s="470" t="s">
        <v>267</v>
      </c>
      <c r="C119" s="470" t="s">
        <v>268</v>
      </c>
      <c r="D119" s="470" t="s">
        <v>698</v>
      </c>
      <c r="E119" s="530">
        <v>7</v>
      </c>
      <c r="F119" s="470">
        <v>3167861.41</v>
      </c>
      <c r="G119" s="470">
        <v>1211748</v>
      </c>
      <c r="H119" s="531">
        <v>2.61</v>
      </c>
      <c r="I119" s="530">
        <v>4</v>
      </c>
      <c r="J119" s="470">
        <v>162096.65</v>
      </c>
      <c r="K119" s="470">
        <v>66495</v>
      </c>
      <c r="L119" s="531">
        <v>2.44</v>
      </c>
      <c r="M119" s="530">
        <v>2</v>
      </c>
      <c r="N119" s="470">
        <v>112482.16</v>
      </c>
      <c r="O119" s="470">
        <v>32452</v>
      </c>
      <c r="P119" s="531">
        <v>3.47</v>
      </c>
      <c r="Q119" s="530">
        <v>1</v>
      </c>
      <c r="R119" s="470">
        <v>2893282.6</v>
      </c>
      <c r="S119" s="470">
        <v>1112801</v>
      </c>
      <c r="T119" s="531">
        <v>2.6</v>
      </c>
      <c r="U119" s="530"/>
      <c r="V119" s="470"/>
      <c r="W119" s="470"/>
      <c r="X119" s="531"/>
    </row>
    <row r="120" spans="2:24" x14ac:dyDescent="0.2">
      <c r="B120" s="470" t="s">
        <v>699</v>
      </c>
      <c r="C120" s="470" t="s">
        <v>700</v>
      </c>
      <c r="D120" s="470" t="s">
        <v>698</v>
      </c>
      <c r="E120" s="530">
        <v>5</v>
      </c>
      <c r="F120" s="470">
        <v>245267.4</v>
      </c>
      <c r="G120" s="470">
        <v>39492</v>
      </c>
      <c r="H120" s="531">
        <v>6.21</v>
      </c>
      <c r="I120" s="530">
        <v>3</v>
      </c>
      <c r="J120" s="470">
        <v>162857.4</v>
      </c>
      <c r="K120" s="470">
        <v>28920</v>
      </c>
      <c r="L120" s="531">
        <v>5.63</v>
      </c>
      <c r="M120" s="530">
        <v>1</v>
      </c>
      <c r="N120" s="470">
        <v>56202</v>
      </c>
      <c r="O120" s="470">
        <v>8700</v>
      </c>
      <c r="P120" s="531">
        <v>6.46</v>
      </c>
      <c r="Q120" s="530"/>
      <c r="R120" s="470"/>
      <c r="S120" s="470"/>
      <c r="T120" s="531"/>
      <c r="U120" s="530">
        <v>1</v>
      </c>
      <c r="V120" s="470">
        <v>26208</v>
      </c>
      <c r="W120" s="470">
        <v>1872</v>
      </c>
      <c r="X120" s="531">
        <v>14</v>
      </c>
    </row>
    <row r="121" spans="2:24" x14ac:dyDescent="0.2">
      <c r="B121" s="470" t="s">
        <v>701</v>
      </c>
      <c r="C121" s="470" t="s">
        <v>702</v>
      </c>
      <c r="D121" s="470" t="s">
        <v>698</v>
      </c>
      <c r="E121" s="530">
        <v>6</v>
      </c>
      <c r="F121" s="470">
        <v>3763854.05</v>
      </c>
      <c r="G121" s="470">
        <v>370085</v>
      </c>
      <c r="H121" s="531">
        <v>10.17</v>
      </c>
      <c r="I121" s="530">
        <v>4</v>
      </c>
      <c r="J121" s="470">
        <v>219073.80000000002</v>
      </c>
      <c r="K121" s="470">
        <v>24340</v>
      </c>
      <c r="L121" s="531">
        <v>9</v>
      </c>
      <c r="M121" s="530">
        <v>1</v>
      </c>
      <c r="N121" s="470">
        <v>7044</v>
      </c>
      <c r="O121" s="470">
        <v>600</v>
      </c>
      <c r="P121" s="531">
        <v>11.74</v>
      </c>
      <c r="Q121" s="530">
        <v>1</v>
      </c>
      <c r="R121" s="470">
        <v>3537736.25</v>
      </c>
      <c r="S121" s="470">
        <v>345145</v>
      </c>
      <c r="T121" s="531">
        <v>10.25</v>
      </c>
      <c r="U121" s="530"/>
      <c r="V121" s="470"/>
      <c r="W121" s="470"/>
      <c r="X121" s="531"/>
    </row>
    <row r="122" spans="2:24" x14ac:dyDescent="0.2">
      <c r="B122" s="470" t="s">
        <v>270</v>
      </c>
      <c r="C122" s="470" t="s">
        <v>271</v>
      </c>
      <c r="D122" s="470" t="s">
        <v>698</v>
      </c>
      <c r="E122" s="530">
        <v>8</v>
      </c>
      <c r="F122" s="470">
        <v>2613449.7600000002</v>
      </c>
      <c r="G122" s="470">
        <v>1621325</v>
      </c>
      <c r="H122" s="531">
        <v>1.61</v>
      </c>
      <c r="I122" s="530">
        <v>4</v>
      </c>
      <c r="J122" s="470">
        <v>158955</v>
      </c>
      <c r="K122" s="470">
        <v>119755</v>
      </c>
      <c r="L122" s="531">
        <v>1.33</v>
      </c>
      <c r="M122" s="530">
        <v>2</v>
      </c>
      <c r="N122" s="470">
        <v>85134.239999999991</v>
      </c>
      <c r="O122" s="470">
        <v>41752</v>
      </c>
      <c r="P122" s="531">
        <v>2.04</v>
      </c>
      <c r="Q122" s="530">
        <v>1</v>
      </c>
      <c r="R122" s="470">
        <v>2361872.52</v>
      </c>
      <c r="S122" s="470">
        <v>1457946</v>
      </c>
      <c r="T122" s="531">
        <v>1.62</v>
      </c>
      <c r="U122" s="530">
        <v>1</v>
      </c>
      <c r="V122" s="470">
        <v>7488</v>
      </c>
      <c r="W122" s="470">
        <v>1872</v>
      </c>
      <c r="X122" s="531">
        <v>4</v>
      </c>
    </row>
    <row r="123" spans="2:24" x14ac:dyDescent="0.2">
      <c r="B123" s="470" t="s">
        <v>272</v>
      </c>
      <c r="C123" s="470" t="s">
        <v>273</v>
      </c>
      <c r="D123" s="470" t="s">
        <v>658</v>
      </c>
      <c r="E123" s="530">
        <v>6</v>
      </c>
      <c r="F123" s="470">
        <v>380735.14999999997</v>
      </c>
      <c r="G123" s="470">
        <v>5499</v>
      </c>
      <c r="H123" s="531">
        <v>69.239999999999995</v>
      </c>
      <c r="I123" s="530">
        <v>2</v>
      </c>
      <c r="J123" s="470">
        <v>28391.699999999997</v>
      </c>
      <c r="K123" s="470">
        <v>445</v>
      </c>
      <c r="L123" s="531">
        <v>63.8</v>
      </c>
      <c r="M123" s="530">
        <v>2</v>
      </c>
      <c r="N123" s="470">
        <v>54578.6</v>
      </c>
      <c r="O123" s="470">
        <v>480</v>
      </c>
      <c r="P123" s="531">
        <v>113.71</v>
      </c>
      <c r="Q123" s="530">
        <v>1</v>
      </c>
      <c r="R123" s="470">
        <v>204284.85</v>
      </c>
      <c r="S123" s="470">
        <v>3795</v>
      </c>
      <c r="T123" s="531">
        <v>53.83</v>
      </c>
      <c r="U123" s="530">
        <v>1</v>
      </c>
      <c r="V123" s="470">
        <v>93480</v>
      </c>
      <c r="W123" s="470">
        <v>779</v>
      </c>
      <c r="X123" s="531">
        <v>120</v>
      </c>
    </row>
    <row r="124" spans="2:24" x14ac:dyDescent="0.2">
      <c r="B124" s="470" t="s">
        <v>274</v>
      </c>
      <c r="C124" s="470" t="s">
        <v>704</v>
      </c>
      <c r="D124" s="470" t="s">
        <v>653</v>
      </c>
      <c r="E124" s="530">
        <v>5</v>
      </c>
      <c r="F124" s="470">
        <v>388408.49</v>
      </c>
      <c r="G124" s="470">
        <v>1065</v>
      </c>
      <c r="H124" s="531">
        <v>364.7</v>
      </c>
      <c r="I124" s="530"/>
      <c r="J124" s="470"/>
      <c r="K124" s="470"/>
      <c r="L124" s="531"/>
      <c r="M124" s="530">
        <v>1</v>
      </c>
      <c r="N124" s="470">
        <v>47075</v>
      </c>
      <c r="O124" s="470">
        <v>70</v>
      </c>
      <c r="P124" s="531">
        <v>672.5</v>
      </c>
      <c r="Q124" s="530">
        <v>3</v>
      </c>
      <c r="R124" s="470">
        <v>211333.49</v>
      </c>
      <c r="S124" s="470">
        <v>735</v>
      </c>
      <c r="T124" s="531">
        <v>287.52999999999997</v>
      </c>
      <c r="U124" s="530">
        <v>1</v>
      </c>
      <c r="V124" s="470">
        <v>130000</v>
      </c>
      <c r="W124" s="470">
        <v>260</v>
      </c>
      <c r="X124" s="531">
        <v>500</v>
      </c>
    </row>
    <row r="125" spans="2:24" x14ac:dyDescent="0.2">
      <c r="B125" s="470" t="s">
        <v>275</v>
      </c>
      <c r="C125" s="470" t="s">
        <v>704</v>
      </c>
      <c r="D125" s="470" t="s">
        <v>653</v>
      </c>
      <c r="E125" s="530">
        <v>4</v>
      </c>
      <c r="F125" s="470">
        <v>130359.14</v>
      </c>
      <c r="G125" s="470">
        <v>200.2</v>
      </c>
      <c r="H125" s="531">
        <v>651.14</v>
      </c>
      <c r="I125" s="530">
        <v>1</v>
      </c>
      <c r="J125" s="470">
        <v>24261.84</v>
      </c>
      <c r="K125" s="470">
        <v>12</v>
      </c>
      <c r="L125" s="531">
        <v>2021.82</v>
      </c>
      <c r="M125" s="530">
        <v>2</v>
      </c>
      <c r="N125" s="470">
        <v>49440.800000000003</v>
      </c>
      <c r="O125" s="470">
        <v>124</v>
      </c>
      <c r="P125" s="531">
        <v>398.72</v>
      </c>
      <c r="Q125" s="530"/>
      <c r="R125" s="470"/>
      <c r="S125" s="470"/>
      <c r="T125" s="531"/>
      <c r="U125" s="530">
        <v>1</v>
      </c>
      <c r="V125" s="470">
        <v>56656.5</v>
      </c>
      <c r="W125" s="470">
        <v>64.2</v>
      </c>
      <c r="X125" s="531">
        <v>882.5</v>
      </c>
    </row>
    <row r="126" spans="2:24" x14ac:dyDescent="0.2">
      <c r="B126" s="470" t="s">
        <v>705</v>
      </c>
      <c r="C126" s="470" t="s">
        <v>706</v>
      </c>
      <c r="D126" s="470" t="s">
        <v>707</v>
      </c>
      <c r="E126" s="530">
        <v>1</v>
      </c>
      <c r="F126" s="470">
        <v>22500</v>
      </c>
      <c r="G126" s="470">
        <v>300</v>
      </c>
      <c r="H126" s="531">
        <v>75</v>
      </c>
      <c r="I126" s="530"/>
      <c r="J126" s="470"/>
      <c r="K126" s="470"/>
      <c r="L126" s="531"/>
      <c r="M126" s="530"/>
      <c r="N126" s="470"/>
      <c r="O126" s="470"/>
      <c r="P126" s="531"/>
      <c r="Q126" s="530">
        <v>1</v>
      </c>
      <c r="R126" s="470">
        <v>22500</v>
      </c>
      <c r="S126" s="470">
        <v>300</v>
      </c>
      <c r="T126" s="531">
        <v>75</v>
      </c>
      <c r="U126" s="530"/>
      <c r="V126" s="470"/>
      <c r="W126" s="470"/>
      <c r="X126" s="531"/>
    </row>
    <row r="127" spans="2:24" x14ac:dyDescent="0.2">
      <c r="B127" s="470" t="s">
        <v>778</v>
      </c>
      <c r="C127" s="470" t="s">
        <v>779</v>
      </c>
      <c r="D127" s="470" t="s">
        <v>687</v>
      </c>
      <c r="E127" s="530">
        <v>11</v>
      </c>
      <c r="F127" s="470">
        <v>154939.61000000002</v>
      </c>
      <c r="G127" s="470">
        <v>9.1300000000000008</v>
      </c>
      <c r="H127" s="531">
        <v>16970.38</v>
      </c>
      <c r="I127" s="530">
        <v>1</v>
      </c>
      <c r="J127" s="470">
        <v>27398.9</v>
      </c>
      <c r="K127" s="470">
        <v>1.7</v>
      </c>
      <c r="L127" s="531">
        <v>16117</v>
      </c>
      <c r="M127" s="530">
        <v>2</v>
      </c>
      <c r="N127" s="470">
        <v>6388.4</v>
      </c>
      <c r="O127" s="470">
        <v>0.12000000000000001</v>
      </c>
      <c r="P127" s="531">
        <v>53236.67</v>
      </c>
      <c r="Q127" s="530">
        <v>5</v>
      </c>
      <c r="R127" s="470">
        <v>106625.64</v>
      </c>
      <c r="S127" s="470">
        <v>6.3500000000000005</v>
      </c>
      <c r="T127" s="531">
        <v>16791.439999999999</v>
      </c>
      <c r="U127" s="530">
        <v>3</v>
      </c>
      <c r="V127" s="470">
        <v>14526.67</v>
      </c>
      <c r="W127" s="470">
        <v>0.96</v>
      </c>
      <c r="X127" s="531">
        <v>15131.95</v>
      </c>
    </row>
    <row r="128" spans="2:24" x14ac:dyDescent="0.2">
      <c r="B128" s="470" t="s">
        <v>780</v>
      </c>
      <c r="C128" s="470" t="s">
        <v>781</v>
      </c>
      <c r="D128" s="470" t="s">
        <v>687</v>
      </c>
      <c r="E128" s="530">
        <v>3</v>
      </c>
      <c r="F128" s="470">
        <v>55028.85</v>
      </c>
      <c r="G128" s="470">
        <v>1.5999999999999999</v>
      </c>
      <c r="H128" s="531">
        <v>34393.03</v>
      </c>
      <c r="I128" s="530"/>
      <c r="J128" s="470"/>
      <c r="K128" s="470"/>
      <c r="L128" s="531"/>
      <c r="M128" s="530">
        <v>1</v>
      </c>
      <c r="N128" s="470">
        <v>41738.35</v>
      </c>
      <c r="O128" s="470">
        <v>1.43</v>
      </c>
      <c r="P128" s="531">
        <v>29187.66</v>
      </c>
      <c r="Q128" s="530">
        <v>2</v>
      </c>
      <c r="R128" s="470">
        <v>13290.5</v>
      </c>
      <c r="S128" s="470">
        <v>0.16999999999999998</v>
      </c>
      <c r="T128" s="531">
        <v>78179.41</v>
      </c>
      <c r="U128" s="530"/>
      <c r="V128" s="470"/>
      <c r="W128" s="470"/>
      <c r="X128" s="531"/>
    </row>
    <row r="129" spans="2:24" x14ac:dyDescent="0.2">
      <c r="B129" s="470" t="s">
        <v>97</v>
      </c>
      <c r="C129" s="470" t="s">
        <v>96</v>
      </c>
      <c r="D129" s="470" t="s">
        <v>657</v>
      </c>
      <c r="E129" s="530">
        <v>15</v>
      </c>
      <c r="F129" s="470">
        <v>422154.67000000004</v>
      </c>
      <c r="G129" s="470">
        <v>32371.5</v>
      </c>
      <c r="H129" s="531">
        <v>13.04</v>
      </c>
      <c r="I129" s="530">
        <v>3</v>
      </c>
      <c r="J129" s="470">
        <v>85379</v>
      </c>
      <c r="K129" s="470">
        <v>7978</v>
      </c>
      <c r="L129" s="531">
        <v>10.7</v>
      </c>
      <c r="M129" s="530">
        <v>3</v>
      </c>
      <c r="N129" s="470">
        <v>58460.81</v>
      </c>
      <c r="O129" s="470">
        <v>2817</v>
      </c>
      <c r="P129" s="531">
        <v>20.75</v>
      </c>
      <c r="Q129" s="530">
        <v>6</v>
      </c>
      <c r="R129" s="470">
        <v>175869.71</v>
      </c>
      <c r="S129" s="470">
        <v>11571.5</v>
      </c>
      <c r="T129" s="531">
        <v>15.2</v>
      </c>
      <c r="U129" s="530">
        <v>3</v>
      </c>
      <c r="V129" s="470">
        <v>102445.15</v>
      </c>
      <c r="W129" s="470">
        <v>10005</v>
      </c>
      <c r="X129" s="531">
        <v>10.24</v>
      </c>
    </row>
    <row r="130" spans="2:24" x14ac:dyDescent="0.2">
      <c r="B130" s="470" t="s">
        <v>82</v>
      </c>
      <c r="C130" s="470" t="s">
        <v>81</v>
      </c>
      <c r="D130" s="470" t="s">
        <v>657</v>
      </c>
      <c r="E130" s="530">
        <v>28</v>
      </c>
      <c r="F130" s="470">
        <v>17890960.399999999</v>
      </c>
      <c r="G130" s="470">
        <v>2610780</v>
      </c>
      <c r="H130" s="531">
        <v>6.85</v>
      </c>
      <c r="I130" s="530">
        <v>5</v>
      </c>
      <c r="J130" s="470">
        <v>9551980.1999999993</v>
      </c>
      <c r="K130" s="470">
        <v>1767190</v>
      </c>
      <c r="L130" s="531">
        <v>5.41</v>
      </c>
      <c r="M130" s="530">
        <v>5</v>
      </c>
      <c r="N130" s="470">
        <v>2649078.5</v>
      </c>
      <c r="O130" s="470">
        <v>306850</v>
      </c>
      <c r="P130" s="531">
        <v>8.6300000000000008</v>
      </c>
      <c r="Q130" s="530">
        <v>9</v>
      </c>
      <c r="R130" s="470">
        <v>4382665.0999999996</v>
      </c>
      <c r="S130" s="470">
        <v>438550</v>
      </c>
      <c r="T130" s="531">
        <v>9.99</v>
      </c>
      <c r="U130" s="530">
        <v>9</v>
      </c>
      <c r="V130" s="470">
        <v>1307236.6000000001</v>
      </c>
      <c r="W130" s="470">
        <v>98190</v>
      </c>
      <c r="X130" s="531">
        <v>13.31</v>
      </c>
    </row>
    <row r="131" spans="2:24" x14ac:dyDescent="0.2">
      <c r="B131" s="470" t="s">
        <v>282</v>
      </c>
      <c r="C131" s="470" t="s">
        <v>283</v>
      </c>
      <c r="D131" s="470" t="s">
        <v>657</v>
      </c>
      <c r="E131" s="530">
        <v>5</v>
      </c>
      <c r="F131" s="470">
        <v>352620</v>
      </c>
      <c r="G131" s="470">
        <v>82000</v>
      </c>
      <c r="H131" s="531">
        <v>4.3</v>
      </c>
      <c r="I131" s="530">
        <v>1</v>
      </c>
      <c r="J131" s="470">
        <v>5330</v>
      </c>
      <c r="K131" s="470">
        <v>1000</v>
      </c>
      <c r="L131" s="531">
        <v>5.33</v>
      </c>
      <c r="M131" s="530">
        <v>1</v>
      </c>
      <c r="N131" s="470">
        <v>236550</v>
      </c>
      <c r="O131" s="470">
        <v>57000</v>
      </c>
      <c r="P131" s="531">
        <v>4.1500000000000004</v>
      </c>
      <c r="Q131" s="530">
        <v>3</v>
      </c>
      <c r="R131" s="470">
        <v>110740</v>
      </c>
      <c r="S131" s="470">
        <v>24000</v>
      </c>
      <c r="T131" s="531">
        <v>4.6100000000000003</v>
      </c>
      <c r="U131" s="530"/>
      <c r="V131" s="470"/>
      <c r="W131" s="470"/>
      <c r="X131" s="531"/>
    </row>
    <row r="132" spans="2:24" x14ac:dyDescent="0.2">
      <c r="B132" s="470" t="s">
        <v>284</v>
      </c>
      <c r="C132" s="470" t="s">
        <v>285</v>
      </c>
      <c r="D132" s="470" t="s">
        <v>657</v>
      </c>
      <c r="E132" s="530">
        <v>4</v>
      </c>
      <c r="F132" s="470">
        <v>640834</v>
      </c>
      <c r="G132" s="470">
        <v>80200</v>
      </c>
      <c r="H132" s="531">
        <v>7.99</v>
      </c>
      <c r="I132" s="530">
        <v>1</v>
      </c>
      <c r="J132" s="470">
        <v>30650</v>
      </c>
      <c r="K132" s="470">
        <v>5000</v>
      </c>
      <c r="L132" s="531">
        <v>6.13</v>
      </c>
      <c r="M132" s="530">
        <v>1</v>
      </c>
      <c r="N132" s="470">
        <v>254000</v>
      </c>
      <c r="O132" s="470">
        <v>40000</v>
      </c>
      <c r="P132" s="531">
        <v>6.35</v>
      </c>
      <c r="Q132" s="530">
        <v>2</v>
      </c>
      <c r="R132" s="470">
        <v>356184</v>
      </c>
      <c r="S132" s="470">
        <v>35200</v>
      </c>
      <c r="T132" s="531">
        <v>10.119999999999999</v>
      </c>
      <c r="U132" s="530"/>
      <c r="V132" s="470"/>
      <c r="W132" s="470"/>
      <c r="X132" s="531"/>
    </row>
    <row r="133" spans="2:24" x14ac:dyDescent="0.2">
      <c r="B133" s="470" t="s">
        <v>83</v>
      </c>
      <c r="C133" s="470" t="s">
        <v>782</v>
      </c>
      <c r="D133" s="470" t="s">
        <v>657</v>
      </c>
      <c r="E133" s="530">
        <v>13</v>
      </c>
      <c r="F133" s="470">
        <v>2103878.7999999998</v>
      </c>
      <c r="G133" s="470">
        <v>89260</v>
      </c>
      <c r="H133" s="531">
        <v>23.57</v>
      </c>
      <c r="I133" s="530">
        <v>2</v>
      </c>
      <c r="J133" s="470">
        <v>371997.2</v>
      </c>
      <c r="K133" s="470">
        <v>18160</v>
      </c>
      <c r="L133" s="531">
        <v>20.48</v>
      </c>
      <c r="M133" s="530">
        <v>3</v>
      </c>
      <c r="N133" s="470">
        <v>253093</v>
      </c>
      <c r="O133" s="470">
        <v>7960</v>
      </c>
      <c r="P133" s="531">
        <v>31.8</v>
      </c>
      <c r="Q133" s="530">
        <v>3</v>
      </c>
      <c r="R133" s="470">
        <v>685257.9</v>
      </c>
      <c r="S133" s="470">
        <v>28160</v>
      </c>
      <c r="T133" s="531">
        <v>24.33</v>
      </c>
      <c r="U133" s="530">
        <v>5</v>
      </c>
      <c r="V133" s="470">
        <v>793530.7</v>
      </c>
      <c r="W133" s="470">
        <v>34980</v>
      </c>
      <c r="X133" s="531">
        <v>22.69</v>
      </c>
    </row>
    <row r="134" spans="2:24" x14ac:dyDescent="0.2">
      <c r="B134" s="470" t="s">
        <v>286</v>
      </c>
      <c r="C134" s="470" t="s">
        <v>287</v>
      </c>
      <c r="D134" s="470" t="s">
        <v>783</v>
      </c>
      <c r="E134" s="530">
        <v>3</v>
      </c>
      <c r="F134" s="470">
        <v>153927</v>
      </c>
      <c r="G134" s="470">
        <v>180100</v>
      </c>
      <c r="H134" s="531">
        <v>0.85</v>
      </c>
      <c r="I134" s="530">
        <v>1</v>
      </c>
      <c r="J134" s="470">
        <v>130000</v>
      </c>
      <c r="K134" s="470">
        <v>130000</v>
      </c>
      <c r="L134" s="531">
        <v>1</v>
      </c>
      <c r="M134" s="530">
        <v>1</v>
      </c>
      <c r="N134" s="470">
        <v>17420</v>
      </c>
      <c r="O134" s="470">
        <v>26000</v>
      </c>
      <c r="P134" s="531">
        <v>0.67</v>
      </c>
      <c r="Q134" s="530">
        <v>1</v>
      </c>
      <c r="R134" s="470">
        <v>6507</v>
      </c>
      <c r="S134" s="470">
        <v>24100</v>
      </c>
      <c r="T134" s="531">
        <v>0.27</v>
      </c>
      <c r="U134" s="530"/>
      <c r="V134" s="470"/>
      <c r="W134" s="470"/>
      <c r="X134" s="531"/>
    </row>
    <row r="135" spans="2:24" x14ac:dyDescent="0.2">
      <c r="B135" s="470" t="s">
        <v>111</v>
      </c>
      <c r="C135" s="470" t="s">
        <v>110</v>
      </c>
      <c r="D135" s="470" t="s">
        <v>657</v>
      </c>
      <c r="E135" s="530">
        <v>7</v>
      </c>
      <c r="F135" s="470">
        <v>3352284.3</v>
      </c>
      <c r="G135" s="470">
        <v>294950</v>
      </c>
      <c r="H135" s="531">
        <v>11.37</v>
      </c>
      <c r="I135" s="530"/>
      <c r="J135" s="470"/>
      <c r="K135" s="470"/>
      <c r="L135" s="531"/>
      <c r="M135" s="530">
        <v>1</v>
      </c>
      <c r="N135" s="470">
        <v>603200</v>
      </c>
      <c r="O135" s="470">
        <v>65000</v>
      </c>
      <c r="P135" s="531">
        <v>9.2799999999999994</v>
      </c>
      <c r="Q135" s="530">
        <v>4</v>
      </c>
      <c r="R135" s="470">
        <v>2543929.2999999998</v>
      </c>
      <c r="S135" s="470">
        <v>215700</v>
      </c>
      <c r="T135" s="531">
        <v>11.79</v>
      </c>
      <c r="U135" s="530">
        <v>2</v>
      </c>
      <c r="V135" s="470">
        <v>205155</v>
      </c>
      <c r="W135" s="470">
        <v>14250</v>
      </c>
      <c r="X135" s="531">
        <v>14.4</v>
      </c>
    </row>
    <row r="136" spans="2:24" x14ac:dyDescent="0.2">
      <c r="B136" s="470" t="s">
        <v>288</v>
      </c>
      <c r="C136" s="470" t="s">
        <v>289</v>
      </c>
      <c r="D136" s="470" t="s">
        <v>783</v>
      </c>
      <c r="E136" s="530">
        <v>4</v>
      </c>
      <c r="F136" s="470">
        <v>632380.5</v>
      </c>
      <c r="G136" s="470">
        <v>993810</v>
      </c>
      <c r="H136" s="531">
        <v>0.64</v>
      </c>
      <c r="I136" s="530"/>
      <c r="J136" s="470"/>
      <c r="K136" s="470"/>
      <c r="L136" s="531"/>
      <c r="M136" s="530">
        <v>1</v>
      </c>
      <c r="N136" s="470">
        <v>69680</v>
      </c>
      <c r="O136" s="470">
        <v>104000</v>
      </c>
      <c r="P136" s="531">
        <v>0.67</v>
      </c>
      <c r="Q136" s="530">
        <v>3</v>
      </c>
      <c r="R136" s="470">
        <v>562700.5</v>
      </c>
      <c r="S136" s="470">
        <v>889810</v>
      </c>
      <c r="T136" s="531">
        <v>0.63</v>
      </c>
      <c r="U136" s="530"/>
      <c r="V136" s="470"/>
      <c r="W136" s="470"/>
      <c r="X136" s="531"/>
    </row>
    <row r="137" spans="2:24" x14ac:dyDescent="0.2">
      <c r="B137" s="470" t="s">
        <v>928</v>
      </c>
      <c r="C137" s="470" t="s">
        <v>929</v>
      </c>
      <c r="D137" s="470" t="s">
        <v>662</v>
      </c>
      <c r="E137" s="530">
        <v>1</v>
      </c>
      <c r="F137" s="470">
        <v>3150</v>
      </c>
      <c r="G137" s="470">
        <v>150</v>
      </c>
      <c r="H137" s="531">
        <v>21</v>
      </c>
      <c r="I137" s="530">
        <v>1</v>
      </c>
      <c r="J137" s="470">
        <v>3150</v>
      </c>
      <c r="K137" s="470">
        <v>150</v>
      </c>
      <c r="L137" s="531">
        <v>21</v>
      </c>
      <c r="M137" s="530"/>
      <c r="N137" s="470"/>
      <c r="O137" s="470"/>
      <c r="P137" s="531"/>
      <c r="Q137" s="530"/>
      <c r="R137" s="470"/>
      <c r="S137" s="470"/>
      <c r="T137" s="531"/>
      <c r="U137" s="530"/>
      <c r="V137" s="470"/>
      <c r="W137" s="470"/>
      <c r="X137" s="531"/>
    </row>
    <row r="138" spans="2:24" x14ac:dyDescent="0.2">
      <c r="B138" s="470" t="s">
        <v>17</v>
      </c>
      <c r="C138" s="470" t="s">
        <v>16</v>
      </c>
      <c r="D138" s="470" t="s">
        <v>711</v>
      </c>
      <c r="E138" s="530">
        <v>8</v>
      </c>
      <c r="F138" s="470">
        <v>872248.45</v>
      </c>
      <c r="G138" s="470">
        <v>15.61</v>
      </c>
      <c r="H138" s="531">
        <v>55877.54</v>
      </c>
      <c r="I138" s="530">
        <v>1</v>
      </c>
      <c r="J138" s="470">
        <v>0</v>
      </c>
      <c r="K138" s="470">
        <v>0</v>
      </c>
      <c r="L138" s="531">
        <v>0</v>
      </c>
      <c r="M138" s="530">
        <v>1</v>
      </c>
      <c r="N138" s="470">
        <v>40000</v>
      </c>
      <c r="O138" s="470">
        <v>0.2</v>
      </c>
      <c r="P138" s="531">
        <v>200000</v>
      </c>
      <c r="Q138" s="530">
        <v>2</v>
      </c>
      <c r="R138" s="470">
        <v>183415.12</v>
      </c>
      <c r="S138" s="470">
        <v>2.2999999999999998</v>
      </c>
      <c r="T138" s="531">
        <v>79745.7</v>
      </c>
      <c r="U138" s="530">
        <v>4</v>
      </c>
      <c r="V138" s="470">
        <v>648833.32999999996</v>
      </c>
      <c r="W138" s="470">
        <v>13.11</v>
      </c>
      <c r="X138" s="531">
        <v>49491.48</v>
      </c>
    </row>
    <row r="139" spans="2:24" x14ac:dyDescent="0.2">
      <c r="B139" s="470" t="s">
        <v>85</v>
      </c>
      <c r="C139" s="470" t="s">
        <v>84</v>
      </c>
      <c r="D139" s="470" t="s">
        <v>658</v>
      </c>
      <c r="E139" s="530">
        <v>28</v>
      </c>
      <c r="F139" s="470">
        <v>1940193.16</v>
      </c>
      <c r="G139" s="470">
        <v>2167882</v>
      </c>
      <c r="H139" s="531">
        <v>0.89</v>
      </c>
      <c r="I139" s="530">
        <v>5</v>
      </c>
      <c r="J139" s="470">
        <v>987690.3</v>
      </c>
      <c r="K139" s="470">
        <v>1273360</v>
      </c>
      <c r="L139" s="531">
        <v>0.78</v>
      </c>
      <c r="M139" s="530">
        <v>5</v>
      </c>
      <c r="N139" s="470">
        <v>260055</v>
      </c>
      <c r="O139" s="470">
        <v>216430</v>
      </c>
      <c r="P139" s="531">
        <v>1.2</v>
      </c>
      <c r="Q139" s="530">
        <v>8</v>
      </c>
      <c r="R139" s="470">
        <v>441202.1</v>
      </c>
      <c r="S139" s="470">
        <v>466110</v>
      </c>
      <c r="T139" s="531">
        <v>0.95</v>
      </c>
      <c r="U139" s="530">
        <v>10</v>
      </c>
      <c r="V139" s="470">
        <v>251245.76</v>
      </c>
      <c r="W139" s="470">
        <v>211982</v>
      </c>
      <c r="X139" s="531">
        <v>1.19</v>
      </c>
    </row>
    <row r="140" spans="2:24" x14ac:dyDescent="0.2">
      <c r="B140" s="470" t="s">
        <v>708</v>
      </c>
      <c r="C140" s="470" t="s">
        <v>709</v>
      </c>
      <c r="D140" s="470" t="s">
        <v>658</v>
      </c>
      <c r="E140" s="530">
        <v>4</v>
      </c>
      <c r="F140" s="470">
        <v>145917</v>
      </c>
      <c r="G140" s="470">
        <v>131900</v>
      </c>
      <c r="H140" s="531">
        <v>1.1100000000000001</v>
      </c>
      <c r="I140" s="530"/>
      <c r="J140" s="470"/>
      <c r="K140" s="470"/>
      <c r="L140" s="531"/>
      <c r="M140" s="530">
        <v>1</v>
      </c>
      <c r="N140" s="470">
        <v>69750</v>
      </c>
      <c r="O140" s="470">
        <v>75000</v>
      </c>
      <c r="P140" s="531">
        <v>0.93</v>
      </c>
      <c r="Q140" s="530">
        <v>3</v>
      </c>
      <c r="R140" s="470">
        <v>76167</v>
      </c>
      <c r="S140" s="470">
        <v>56900</v>
      </c>
      <c r="T140" s="531">
        <v>1.34</v>
      </c>
      <c r="U140" s="530"/>
      <c r="V140" s="470"/>
      <c r="W140" s="470"/>
      <c r="X140" s="531"/>
    </row>
    <row r="141" spans="2:24" x14ac:dyDescent="0.2">
      <c r="B141" s="470" t="s">
        <v>112</v>
      </c>
      <c r="C141" s="470" t="s">
        <v>710</v>
      </c>
      <c r="D141" s="470" t="s">
        <v>658</v>
      </c>
      <c r="E141" s="530">
        <v>1</v>
      </c>
      <c r="F141" s="470">
        <v>8196</v>
      </c>
      <c r="G141" s="470">
        <v>100</v>
      </c>
      <c r="H141" s="531">
        <v>81.96</v>
      </c>
      <c r="I141" s="530"/>
      <c r="J141" s="470"/>
      <c r="K141" s="470"/>
      <c r="L141" s="531"/>
      <c r="M141" s="530"/>
      <c r="N141" s="470"/>
      <c r="O141" s="470"/>
      <c r="P141" s="531"/>
      <c r="Q141" s="530">
        <v>1</v>
      </c>
      <c r="R141" s="470">
        <v>8196</v>
      </c>
      <c r="S141" s="470">
        <v>100</v>
      </c>
      <c r="T141" s="531">
        <v>81.96</v>
      </c>
      <c r="U141" s="530"/>
      <c r="V141" s="470"/>
      <c r="W141" s="470"/>
      <c r="X141" s="531"/>
    </row>
    <row r="142" spans="2:24" x14ac:dyDescent="0.2">
      <c r="B142" s="470" t="s">
        <v>290</v>
      </c>
      <c r="C142" s="470" t="s">
        <v>291</v>
      </c>
      <c r="D142" s="470" t="s">
        <v>711</v>
      </c>
      <c r="E142" s="530">
        <v>20</v>
      </c>
      <c r="F142" s="470">
        <v>168676.02</v>
      </c>
      <c r="G142" s="470">
        <v>48.82</v>
      </c>
      <c r="H142" s="531">
        <v>3455.06</v>
      </c>
      <c r="I142" s="530">
        <v>6</v>
      </c>
      <c r="J142" s="470">
        <v>114607.49999999999</v>
      </c>
      <c r="K142" s="470">
        <v>37.51</v>
      </c>
      <c r="L142" s="531">
        <v>3055.39</v>
      </c>
      <c r="M142" s="530">
        <v>5</v>
      </c>
      <c r="N142" s="470">
        <v>29582.959999999999</v>
      </c>
      <c r="O142" s="470">
        <v>6.05</v>
      </c>
      <c r="P142" s="531">
        <v>4889.75</v>
      </c>
      <c r="Q142" s="530">
        <v>6</v>
      </c>
      <c r="R142" s="470">
        <v>18468.89</v>
      </c>
      <c r="S142" s="470">
        <v>4.7700000000000005</v>
      </c>
      <c r="T142" s="531">
        <v>3871.88</v>
      </c>
      <c r="U142" s="530">
        <v>3</v>
      </c>
      <c r="V142" s="470">
        <v>6016.67</v>
      </c>
      <c r="W142" s="470">
        <v>0.49</v>
      </c>
      <c r="X142" s="531">
        <v>12278.92</v>
      </c>
    </row>
    <row r="143" spans="2:24" x14ac:dyDescent="0.2">
      <c r="B143" s="470" t="s">
        <v>292</v>
      </c>
      <c r="C143" s="470" t="s">
        <v>293</v>
      </c>
      <c r="D143" s="470" t="s">
        <v>711</v>
      </c>
      <c r="E143" s="530">
        <v>2</v>
      </c>
      <c r="F143" s="470">
        <v>5533</v>
      </c>
      <c r="G143" s="470">
        <v>1.28</v>
      </c>
      <c r="H143" s="531">
        <v>4322.66</v>
      </c>
      <c r="I143" s="530">
        <v>1</v>
      </c>
      <c r="J143" s="470">
        <v>2613.33</v>
      </c>
      <c r="K143" s="470">
        <v>0.91</v>
      </c>
      <c r="L143" s="531">
        <v>2871.79</v>
      </c>
      <c r="M143" s="530"/>
      <c r="N143" s="470"/>
      <c r="O143" s="470"/>
      <c r="P143" s="531"/>
      <c r="Q143" s="530">
        <v>1</v>
      </c>
      <c r="R143" s="470">
        <v>2919.67</v>
      </c>
      <c r="S143" s="470">
        <v>0.37</v>
      </c>
      <c r="T143" s="531">
        <v>7891</v>
      </c>
      <c r="U143" s="530"/>
      <c r="V143" s="470"/>
      <c r="W143" s="470"/>
      <c r="X143" s="531"/>
    </row>
    <row r="144" spans="2:24" x14ac:dyDescent="0.2">
      <c r="B144" s="470" t="s">
        <v>294</v>
      </c>
      <c r="C144" s="470" t="s">
        <v>295</v>
      </c>
      <c r="D144" s="470" t="s">
        <v>711</v>
      </c>
      <c r="E144" s="530">
        <v>2</v>
      </c>
      <c r="F144" s="470">
        <v>10572.630000000001</v>
      </c>
      <c r="G144" s="470">
        <v>0.23</v>
      </c>
      <c r="H144" s="531">
        <v>45967.96</v>
      </c>
      <c r="I144" s="530">
        <v>1</v>
      </c>
      <c r="J144" s="470">
        <v>2769.33</v>
      </c>
      <c r="K144" s="470">
        <v>0.04</v>
      </c>
      <c r="L144" s="531">
        <v>69233.25</v>
      </c>
      <c r="M144" s="530"/>
      <c r="N144" s="470"/>
      <c r="O144" s="470"/>
      <c r="P144" s="531"/>
      <c r="Q144" s="530">
        <v>1</v>
      </c>
      <c r="R144" s="470">
        <v>7803.3</v>
      </c>
      <c r="S144" s="470">
        <v>0.19</v>
      </c>
      <c r="T144" s="531">
        <v>41070</v>
      </c>
      <c r="U144" s="530"/>
      <c r="V144" s="470"/>
      <c r="W144" s="470"/>
      <c r="X144" s="531"/>
    </row>
    <row r="145" spans="2:24" x14ac:dyDescent="0.2">
      <c r="B145" s="470" t="s">
        <v>296</v>
      </c>
      <c r="C145" s="470" t="s">
        <v>297</v>
      </c>
      <c r="D145" s="470" t="s">
        <v>711</v>
      </c>
      <c r="E145" s="530">
        <v>1</v>
      </c>
      <c r="F145" s="470">
        <v>12388.32</v>
      </c>
      <c r="G145" s="470">
        <v>2</v>
      </c>
      <c r="H145" s="531">
        <v>6194.16</v>
      </c>
      <c r="I145" s="530">
        <v>1</v>
      </c>
      <c r="J145" s="470">
        <v>12388.32</v>
      </c>
      <c r="K145" s="470">
        <v>2</v>
      </c>
      <c r="L145" s="531">
        <v>6194.16</v>
      </c>
      <c r="M145" s="530"/>
      <c r="N145" s="470"/>
      <c r="O145" s="470"/>
      <c r="P145" s="531"/>
      <c r="Q145" s="530"/>
      <c r="R145" s="470"/>
      <c r="S145" s="470"/>
      <c r="T145" s="531"/>
      <c r="U145" s="530"/>
      <c r="V145" s="470"/>
      <c r="W145" s="470"/>
      <c r="X145" s="531"/>
    </row>
    <row r="146" spans="2:24" x14ac:dyDescent="0.2">
      <c r="B146" s="470" t="s">
        <v>298</v>
      </c>
      <c r="C146" s="470" t="s">
        <v>299</v>
      </c>
      <c r="D146" s="470" t="s">
        <v>711</v>
      </c>
      <c r="E146" s="530">
        <v>20</v>
      </c>
      <c r="F146" s="470">
        <v>598380.44000000006</v>
      </c>
      <c r="G146" s="470">
        <v>47.550000000000004</v>
      </c>
      <c r="H146" s="531">
        <v>12584.24</v>
      </c>
      <c r="I146" s="530">
        <v>6</v>
      </c>
      <c r="J146" s="470">
        <v>373312.93000000005</v>
      </c>
      <c r="K146" s="470">
        <v>35.049999999999997</v>
      </c>
      <c r="L146" s="531">
        <v>10650.87</v>
      </c>
      <c r="M146" s="530">
        <v>5</v>
      </c>
      <c r="N146" s="470">
        <v>106656.23999999999</v>
      </c>
      <c r="O146" s="470">
        <v>6.0200000000000005</v>
      </c>
      <c r="P146" s="531">
        <v>17716.98</v>
      </c>
      <c r="Q146" s="530">
        <v>6</v>
      </c>
      <c r="R146" s="470">
        <v>81196.83</v>
      </c>
      <c r="S146" s="470">
        <v>5.16</v>
      </c>
      <c r="T146" s="531">
        <v>15735.82</v>
      </c>
      <c r="U146" s="530">
        <v>3</v>
      </c>
      <c r="V146" s="470">
        <v>37214.44</v>
      </c>
      <c r="W146" s="470">
        <v>1.32</v>
      </c>
      <c r="X146" s="531">
        <v>28192.76</v>
      </c>
    </row>
    <row r="147" spans="2:24" x14ac:dyDescent="0.2">
      <c r="B147" s="470" t="s">
        <v>300</v>
      </c>
      <c r="C147" s="470" t="s">
        <v>301</v>
      </c>
      <c r="D147" s="470" t="s">
        <v>711</v>
      </c>
      <c r="E147" s="530">
        <v>1</v>
      </c>
      <c r="F147" s="470">
        <v>13102.5</v>
      </c>
      <c r="G147" s="470">
        <v>0.75</v>
      </c>
      <c r="H147" s="531">
        <v>17470</v>
      </c>
      <c r="I147" s="530"/>
      <c r="J147" s="470"/>
      <c r="K147" s="470"/>
      <c r="L147" s="531"/>
      <c r="M147" s="530"/>
      <c r="N147" s="470"/>
      <c r="O147" s="470"/>
      <c r="P147" s="531"/>
      <c r="Q147" s="530">
        <v>1</v>
      </c>
      <c r="R147" s="470">
        <v>13102.5</v>
      </c>
      <c r="S147" s="470">
        <v>0.75</v>
      </c>
      <c r="T147" s="531">
        <v>17470</v>
      </c>
      <c r="U147" s="530"/>
      <c r="V147" s="470"/>
      <c r="W147" s="470"/>
      <c r="X147" s="531"/>
    </row>
    <row r="148" spans="2:24" x14ac:dyDescent="0.2">
      <c r="B148" s="470" t="s">
        <v>1005</v>
      </c>
      <c r="C148" s="470" t="s">
        <v>1006</v>
      </c>
      <c r="D148" s="470" t="s">
        <v>662</v>
      </c>
      <c r="E148" s="530">
        <v>1</v>
      </c>
      <c r="F148" s="470">
        <v>2426.4</v>
      </c>
      <c r="G148" s="470">
        <v>20</v>
      </c>
      <c r="H148" s="531">
        <v>121.32</v>
      </c>
      <c r="I148" s="530"/>
      <c r="J148" s="470"/>
      <c r="K148" s="470"/>
      <c r="L148" s="531"/>
      <c r="M148" s="530"/>
      <c r="N148" s="470"/>
      <c r="O148" s="470"/>
      <c r="P148" s="531"/>
      <c r="Q148" s="530">
        <v>1</v>
      </c>
      <c r="R148" s="470">
        <v>2426.4</v>
      </c>
      <c r="S148" s="470">
        <v>20</v>
      </c>
      <c r="T148" s="531">
        <v>121.32</v>
      </c>
      <c r="U148" s="530"/>
      <c r="V148" s="470"/>
      <c r="W148" s="470"/>
      <c r="X148" s="531"/>
    </row>
    <row r="149" spans="2:24" x14ac:dyDescent="0.2">
      <c r="B149" s="470" t="s">
        <v>1035</v>
      </c>
      <c r="C149" s="470" t="s">
        <v>1036</v>
      </c>
      <c r="D149" s="470" t="s">
        <v>605</v>
      </c>
      <c r="E149" s="530">
        <v>1</v>
      </c>
      <c r="F149" s="470">
        <v>3030.93</v>
      </c>
      <c r="G149" s="470">
        <v>3</v>
      </c>
      <c r="H149" s="531">
        <v>1010.31</v>
      </c>
      <c r="I149" s="530">
        <v>1</v>
      </c>
      <c r="J149" s="470">
        <v>3030.93</v>
      </c>
      <c r="K149" s="470">
        <v>3</v>
      </c>
      <c r="L149" s="531">
        <v>1010.31</v>
      </c>
      <c r="M149" s="530"/>
      <c r="N149" s="470"/>
      <c r="O149" s="470"/>
      <c r="P149" s="531"/>
      <c r="Q149" s="530"/>
      <c r="R149" s="470"/>
      <c r="S149" s="470"/>
      <c r="T149" s="531"/>
      <c r="U149" s="530"/>
      <c r="V149" s="470"/>
      <c r="W149" s="470"/>
      <c r="X149" s="531"/>
    </row>
    <row r="150" spans="2:24" x14ac:dyDescent="0.2">
      <c r="B150" s="470" t="s">
        <v>307</v>
      </c>
      <c r="C150" s="470" t="s">
        <v>306</v>
      </c>
      <c r="D150" s="470" t="s">
        <v>662</v>
      </c>
      <c r="E150" s="530">
        <v>12</v>
      </c>
      <c r="F150" s="470">
        <v>1765822.97</v>
      </c>
      <c r="G150" s="470">
        <v>357103.6</v>
      </c>
      <c r="H150" s="531">
        <v>4.9400000000000004</v>
      </c>
      <c r="I150" s="530">
        <v>2</v>
      </c>
      <c r="J150" s="470">
        <v>74007.960000000006</v>
      </c>
      <c r="K150" s="470">
        <v>16012</v>
      </c>
      <c r="L150" s="531">
        <v>4.62</v>
      </c>
      <c r="M150" s="530">
        <v>3</v>
      </c>
      <c r="N150" s="470">
        <v>135305.01</v>
      </c>
      <c r="O150" s="470">
        <v>24791.599999999999</v>
      </c>
      <c r="P150" s="531">
        <v>5.46</v>
      </c>
      <c r="Q150" s="530">
        <v>2</v>
      </c>
      <c r="R150" s="470">
        <v>805538.79999999993</v>
      </c>
      <c r="S150" s="470">
        <v>145570</v>
      </c>
      <c r="T150" s="531">
        <v>5.53</v>
      </c>
      <c r="U150" s="530">
        <v>5</v>
      </c>
      <c r="V150" s="470">
        <v>750971.2</v>
      </c>
      <c r="W150" s="470">
        <v>170730</v>
      </c>
      <c r="X150" s="531">
        <v>4.4000000000000004</v>
      </c>
    </row>
    <row r="151" spans="2:24" x14ac:dyDescent="0.2">
      <c r="B151" s="470" t="s">
        <v>713</v>
      </c>
      <c r="C151" s="470" t="s">
        <v>714</v>
      </c>
      <c r="D151" s="470" t="s">
        <v>662</v>
      </c>
      <c r="E151" s="530">
        <v>4</v>
      </c>
      <c r="F151" s="470">
        <v>383017.11</v>
      </c>
      <c r="G151" s="470">
        <v>6353</v>
      </c>
      <c r="H151" s="531">
        <v>60.29</v>
      </c>
      <c r="I151" s="530"/>
      <c r="J151" s="470"/>
      <c r="K151" s="470"/>
      <c r="L151" s="531"/>
      <c r="M151" s="530">
        <v>2</v>
      </c>
      <c r="N151" s="470">
        <v>291644.66000000003</v>
      </c>
      <c r="O151" s="470">
        <v>5118</v>
      </c>
      <c r="P151" s="531">
        <v>56.98</v>
      </c>
      <c r="Q151" s="530">
        <v>2</v>
      </c>
      <c r="R151" s="470">
        <v>91372.45</v>
      </c>
      <c r="S151" s="470">
        <v>1235</v>
      </c>
      <c r="T151" s="531">
        <v>73.989999999999995</v>
      </c>
      <c r="U151" s="530"/>
      <c r="V151" s="470"/>
      <c r="W151" s="470"/>
      <c r="X151" s="531"/>
    </row>
    <row r="152" spans="2:24" x14ac:dyDescent="0.2">
      <c r="B152" s="470" t="s">
        <v>99</v>
      </c>
      <c r="C152" s="470" t="s">
        <v>310</v>
      </c>
      <c r="D152" s="470" t="s">
        <v>653</v>
      </c>
      <c r="E152" s="530">
        <v>18</v>
      </c>
      <c r="F152" s="470">
        <v>656519.70000000007</v>
      </c>
      <c r="G152" s="470">
        <v>18534</v>
      </c>
      <c r="H152" s="531">
        <v>35.42</v>
      </c>
      <c r="I152" s="530">
        <v>3</v>
      </c>
      <c r="J152" s="470">
        <v>100075.29999999999</v>
      </c>
      <c r="K152" s="470">
        <v>3830</v>
      </c>
      <c r="L152" s="531">
        <v>26.13</v>
      </c>
      <c r="M152" s="530">
        <v>4</v>
      </c>
      <c r="N152" s="470">
        <v>198810.2</v>
      </c>
      <c r="O152" s="470">
        <v>5880</v>
      </c>
      <c r="P152" s="531">
        <v>33.81</v>
      </c>
      <c r="Q152" s="530">
        <v>4</v>
      </c>
      <c r="R152" s="470">
        <v>145758.39999999999</v>
      </c>
      <c r="S152" s="470">
        <v>3002</v>
      </c>
      <c r="T152" s="531">
        <v>48.55</v>
      </c>
      <c r="U152" s="530">
        <v>7</v>
      </c>
      <c r="V152" s="470">
        <v>211875.8</v>
      </c>
      <c r="W152" s="470">
        <v>5822</v>
      </c>
      <c r="X152" s="531">
        <v>36.39</v>
      </c>
    </row>
    <row r="153" spans="2:24" x14ac:dyDescent="0.2">
      <c r="B153" s="470" t="s">
        <v>312</v>
      </c>
      <c r="C153" s="470" t="s">
        <v>784</v>
      </c>
      <c r="D153" s="470" t="s">
        <v>653</v>
      </c>
      <c r="E153" s="530">
        <v>11</v>
      </c>
      <c r="F153" s="470">
        <v>828414</v>
      </c>
      <c r="G153" s="470">
        <v>11700</v>
      </c>
      <c r="H153" s="531">
        <v>70.8</v>
      </c>
      <c r="I153" s="530"/>
      <c r="J153" s="470"/>
      <c r="K153" s="470"/>
      <c r="L153" s="531"/>
      <c r="M153" s="530"/>
      <c r="N153" s="470"/>
      <c r="O153" s="470"/>
      <c r="P153" s="531"/>
      <c r="Q153" s="530">
        <v>5</v>
      </c>
      <c r="R153" s="470">
        <v>472094</v>
      </c>
      <c r="S153" s="470">
        <v>7200</v>
      </c>
      <c r="T153" s="531">
        <v>65.569999999999993</v>
      </c>
      <c r="U153" s="530">
        <v>6</v>
      </c>
      <c r="V153" s="470">
        <v>356320</v>
      </c>
      <c r="W153" s="470">
        <v>4500</v>
      </c>
      <c r="X153" s="531">
        <v>79.180000000000007</v>
      </c>
    </row>
    <row r="154" spans="2:24" x14ac:dyDescent="0.2">
      <c r="B154" s="470" t="s">
        <v>785</v>
      </c>
      <c r="C154" s="470" t="s">
        <v>100</v>
      </c>
      <c r="D154" s="470" t="s">
        <v>658</v>
      </c>
      <c r="E154" s="530">
        <v>11</v>
      </c>
      <c r="F154" s="470">
        <v>3484668.1</v>
      </c>
      <c r="G154" s="470">
        <v>1109200</v>
      </c>
      <c r="H154" s="531">
        <v>3.14</v>
      </c>
      <c r="I154" s="530">
        <v>2</v>
      </c>
      <c r="J154" s="470">
        <v>441706.6</v>
      </c>
      <c r="K154" s="470">
        <v>165320</v>
      </c>
      <c r="L154" s="531">
        <v>2.67</v>
      </c>
      <c r="M154" s="530">
        <v>1</v>
      </c>
      <c r="N154" s="470">
        <v>459385</v>
      </c>
      <c r="O154" s="470">
        <v>150500</v>
      </c>
      <c r="P154" s="531">
        <v>3.05</v>
      </c>
      <c r="Q154" s="530">
        <v>4</v>
      </c>
      <c r="R154" s="470">
        <v>2217281.65</v>
      </c>
      <c r="S154" s="470">
        <v>692125</v>
      </c>
      <c r="T154" s="531">
        <v>3.2</v>
      </c>
      <c r="U154" s="530">
        <v>4</v>
      </c>
      <c r="V154" s="470">
        <v>366294.85</v>
      </c>
      <c r="W154" s="470">
        <v>101255</v>
      </c>
      <c r="X154" s="531">
        <v>3.62</v>
      </c>
    </row>
    <row r="155" spans="2:24" x14ac:dyDescent="0.2">
      <c r="B155" s="470" t="s">
        <v>101</v>
      </c>
      <c r="C155" s="470" t="s">
        <v>100</v>
      </c>
      <c r="D155" s="470" t="s">
        <v>658</v>
      </c>
      <c r="E155" s="530">
        <v>20</v>
      </c>
      <c r="F155" s="470">
        <v>4203488.32</v>
      </c>
      <c r="G155" s="470">
        <v>1416536</v>
      </c>
      <c r="H155" s="531">
        <v>2.97</v>
      </c>
      <c r="I155" s="530">
        <v>4</v>
      </c>
      <c r="J155" s="470">
        <v>124668.25</v>
      </c>
      <c r="K155" s="470">
        <v>14585</v>
      </c>
      <c r="L155" s="531">
        <v>8.5500000000000007</v>
      </c>
      <c r="M155" s="530">
        <v>6</v>
      </c>
      <c r="N155" s="470">
        <v>424595</v>
      </c>
      <c r="O155" s="470">
        <v>183810</v>
      </c>
      <c r="P155" s="531">
        <v>2.31</v>
      </c>
      <c r="Q155" s="530">
        <v>3</v>
      </c>
      <c r="R155" s="470">
        <v>1266537.3</v>
      </c>
      <c r="S155" s="470">
        <v>352410</v>
      </c>
      <c r="T155" s="531">
        <v>3.59</v>
      </c>
      <c r="U155" s="530">
        <v>7</v>
      </c>
      <c r="V155" s="470">
        <v>2387687.77</v>
      </c>
      <c r="W155" s="470">
        <v>865731</v>
      </c>
      <c r="X155" s="531">
        <v>2.76</v>
      </c>
    </row>
    <row r="156" spans="2:24" x14ac:dyDescent="0.2">
      <c r="B156" s="470" t="s">
        <v>314</v>
      </c>
      <c r="C156" s="470" t="s">
        <v>315</v>
      </c>
      <c r="D156" s="470" t="s">
        <v>788</v>
      </c>
      <c r="E156" s="530">
        <v>1</v>
      </c>
      <c r="F156" s="470">
        <v>26730.5</v>
      </c>
      <c r="G156" s="470">
        <v>13850</v>
      </c>
      <c r="H156" s="531">
        <v>1.93</v>
      </c>
      <c r="I156" s="530">
        <v>1</v>
      </c>
      <c r="J156" s="470">
        <v>26730.5</v>
      </c>
      <c r="K156" s="470">
        <v>13850</v>
      </c>
      <c r="L156" s="531">
        <v>1.93</v>
      </c>
      <c r="M156" s="530"/>
      <c r="N156" s="470"/>
      <c r="O156" s="470"/>
      <c r="P156" s="531"/>
      <c r="Q156" s="530"/>
      <c r="R156" s="470"/>
      <c r="S156" s="470"/>
      <c r="T156" s="531"/>
      <c r="U156" s="530"/>
      <c r="V156" s="470"/>
      <c r="W156" s="470"/>
      <c r="X156" s="531"/>
    </row>
    <row r="157" spans="2:24" x14ac:dyDescent="0.2">
      <c r="B157" s="470" t="s">
        <v>716</v>
      </c>
      <c r="C157" s="470" t="s">
        <v>717</v>
      </c>
      <c r="D157" s="470" t="s">
        <v>658</v>
      </c>
      <c r="E157" s="530">
        <v>1</v>
      </c>
      <c r="F157" s="470">
        <v>242902.8</v>
      </c>
      <c r="G157" s="470">
        <v>165240</v>
      </c>
      <c r="H157" s="531">
        <v>1.47</v>
      </c>
      <c r="I157" s="530">
        <v>1</v>
      </c>
      <c r="J157" s="470">
        <v>242902.8</v>
      </c>
      <c r="K157" s="470">
        <v>165240</v>
      </c>
      <c r="L157" s="531">
        <v>1.47</v>
      </c>
      <c r="M157" s="530"/>
      <c r="N157" s="470"/>
      <c r="O157" s="470"/>
      <c r="P157" s="531"/>
      <c r="Q157" s="530"/>
      <c r="R157" s="470"/>
      <c r="S157" s="470"/>
      <c r="T157" s="531"/>
      <c r="U157" s="530"/>
      <c r="V157" s="470"/>
      <c r="W157" s="470"/>
      <c r="X157" s="531"/>
    </row>
    <row r="158" spans="2:24" x14ac:dyDescent="0.2">
      <c r="B158" s="470" t="s">
        <v>316</v>
      </c>
      <c r="C158" s="470" t="s">
        <v>317</v>
      </c>
      <c r="D158" s="470" t="s">
        <v>658</v>
      </c>
      <c r="E158" s="530">
        <v>1</v>
      </c>
      <c r="F158" s="470">
        <v>16074.24</v>
      </c>
      <c r="G158" s="470">
        <v>1472</v>
      </c>
      <c r="H158" s="531">
        <v>10.92</v>
      </c>
      <c r="I158" s="530"/>
      <c r="J158" s="470"/>
      <c r="K158" s="470"/>
      <c r="L158" s="531"/>
      <c r="M158" s="530"/>
      <c r="N158" s="470"/>
      <c r="O158" s="470"/>
      <c r="P158" s="531"/>
      <c r="Q158" s="530">
        <v>1</v>
      </c>
      <c r="R158" s="470">
        <v>16074.24</v>
      </c>
      <c r="S158" s="470">
        <v>1472</v>
      </c>
      <c r="T158" s="531">
        <v>10.92</v>
      </c>
      <c r="U158" s="530"/>
      <c r="V158" s="470"/>
      <c r="W158" s="470"/>
      <c r="X158" s="531"/>
    </row>
    <row r="159" spans="2:24" x14ac:dyDescent="0.2">
      <c r="B159" s="470" t="s">
        <v>318</v>
      </c>
      <c r="C159" s="470" t="s">
        <v>719</v>
      </c>
      <c r="D159" s="470" t="s">
        <v>658</v>
      </c>
      <c r="E159" s="530">
        <v>2</v>
      </c>
      <c r="F159" s="470">
        <v>21048.1</v>
      </c>
      <c r="G159" s="470">
        <v>21917</v>
      </c>
      <c r="H159" s="531">
        <v>0.96</v>
      </c>
      <c r="I159" s="530">
        <v>2</v>
      </c>
      <c r="J159" s="470">
        <v>21048.1</v>
      </c>
      <c r="K159" s="470">
        <v>21917</v>
      </c>
      <c r="L159" s="531">
        <v>0.96</v>
      </c>
      <c r="M159" s="530"/>
      <c r="N159" s="470"/>
      <c r="O159" s="470"/>
      <c r="P159" s="531"/>
      <c r="Q159" s="530"/>
      <c r="R159" s="470"/>
      <c r="S159" s="470"/>
      <c r="T159" s="531"/>
      <c r="U159" s="530"/>
      <c r="V159" s="470"/>
      <c r="W159" s="470"/>
      <c r="X159" s="531"/>
    </row>
    <row r="160" spans="2:24" x14ac:dyDescent="0.2">
      <c r="B160" s="470" t="s">
        <v>319</v>
      </c>
      <c r="C160" s="470" t="s">
        <v>789</v>
      </c>
      <c r="D160" s="470" t="s">
        <v>658</v>
      </c>
      <c r="E160" s="530">
        <v>4</v>
      </c>
      <c r="F160" s="470">
        <v>11241550.449999999</v>
      </c>
      <c r="G160" s="470">
        <v>2742032</v>
      </c>
      <c r="H160" s="531">
        <v>4.0999999999999996</v>
      </c>
      <c r="I160" s="530">
        <v>1</v>
      </c>
      <c r="J160" s="470">
        <v>2815845.55</v>
      </c>
      <c r="K160" s="470">
        <v>678517</v>
      </c>
      <c r="L160" s="531">
        <v>4.1500000000000004</v>
      </c>
      <c r="M160" s="530">
        <v>1</v>
      </c>
      <c r="N160" s="470">
        <v>3224083.2</v>
      </c>
      <c r="O160" s="470">
        <v>839605</v>
      </c>
      <c r="P160" s="531">
        <v>3.84</v>
      </c>
      <c r="Q160" s="530">
        <v>1</v>
      </c>
      <c r="R160" s="470">
        <v>3508664.1</v>
      </c>
      <c r="S160" s="470">
        <v>837390</v>
      </c>
      <c r="T160" s="531">
        <v>4.1900000000000004</v>
      </c>
      <c r="U160" s="530">
        <v>1</v>
      </c>
      <c r="V160" s="470">
        <v>1692957.6</v>
      </c>
      <c r="W160" s="470">
        <v>386520</v>
      </c>
      <c r="X160" s="531">
        <v>4.38</v>
      </c>
    </row>
    <row r="161" spans="2:24" x14ac:dyDescent="0.2">
      <c r="B161" s="470" t="s">
        <v>320</v>
      </c>
      <c r="C161" s="470" t="s">
        <v>321</v>
      </c>
      <c r="D161" s="470" t="s">
        <v>658</v>
      </c>
      <c r="E161" s="530">
        <v>4</v>
      </c>
      <c r="F161" s="470">
        <v>88314.2</v>
      </c>
      <c r="G161" s="470">
        <v>5067</v>
      </c>
      <c r="H161" s="531">
        <v>17.43</v>
      </c>
      <c r="I161" s="530">
        <v>1</v>
      </c>
      <c r="J161" s="470">
        <v>50850</v>
      </c>
      <c r="K161" s="470">
        <v>2034</v>
      </c>
      <c r="L161" s="531">
        <v>25</v>
      </c>
      <c r="M161" s="530">
        <v>1</v>
      </c>
      <c r="N161" s="470">
        <v>6405</v>
      </c>
      <c r="O161" s="470">
        <v>183</v>
      </c>
      <c r="P161" s="531">
        <v>35</v>
      </c>
      <c r="Q161" s="530">
        <v>1</v>
      </c>
      <c r="R161" s="470">
        <v>17763.599999999999</v>
      </c>
      <c r="S161" s="470">
        <v>1130</v>
      </c>
      <c r="T161" s="531">
        <v>15.72</v>
      </c>
      <c r="U161" s="530">
        <v>1</v>
      </c>
      <c r="V161" s="470">
        <v>13295.6</v>
      </c>
      <c r="W161" s="470">
        <v>1720</v>
      </c>
      <c r="X161" s="531">
        <v>7.73</v>
      </c>
    </row>
    <row r="162" spans="2:24" x14ac:dyDescent="0.2">
      <c r="B162" s="470" t="s">
        <v>790</v>
      </c>
      <c r="C162" s="470" t="s">
        <v>791</v>
      </c>
      <c r="D162" s="470" t="s">
        <v>658</v>
      </c>
      <c r="E162" s="530">
        <v>2</v>
      </c>
      <c r="F162" s="470">
        <v>3214407.5999999996</v>
      </c>
      <c r="G162" s="470">
        <v>501264</v>
      </c>
      <c r="H162" s="531">
        <v>6.41</v>
      </c>
      <c r="I162" s="530"/>
      <c r="J162" s="470"/>
      <c r="K162" s="470"/>
      <c r="L162" s="531"/>
      <c r="M162" s="530">
        <v>1</v>
      </c>
      <c r="N162" s="470">
        <v>1671127.2</v>
      </c>
      <c r="O162" s="470">
        <v>245754</v>
      </c>
      <c r="P162" s="531">
        <v>6.8</v>
      </c>
      <c r="Q162" s="530">
        <v>1</v>
      </c>
      <c r="R162" s="470">
        <v>1543280.4</v>
      </c>
      <c r="S162" s="470">
        <v>255510</v>
      </c>
      <c r="T162" s="531">
        <v>6.04</v>
      </c>
      <c r="U162" s="530"/>
      <c r="V162" s="470"/>
      <c r="W162" s="470"/>
      <c r="X162" s="531"/>
    </row>
    <row r="163" spans="2:24" x14ac:dyDescent="0.2">
      <c r="B163" s="470" t="s">
        <v>1016</v>
      </c>
      <c r="C163" s="470" t="s">
        <v>1017</v>
      </c>
      <c r="D163" s="470" t="s">
        <v>658</v>
      </c>
      <c r="E163" s="530">
        <v>1</v>
      </c>
      <c r="F163" s="470">
        <v>14980</v>
      </c>
      <c r="G163" s="470">
        <v>749</v>
      </c>
      <c r="H163" s="531">
        <v>20</v>
      </c>
      <c r="I163" s="530"/>
      <c r="J163" s="470"/>
      <c r="K163" s="470"/>
      <c r="L163" s="531"/>
      <c r="M163" s="530">
        <v>1</v>
      </c>
      <c r="N163" s="470">
        <v>14980</v>
      </c>
      <c r="O163" s="470">
        <v>749</v>
      </c>
      <c r="P163" s="531">
        <v>20</v>
      </c>
      <c r="Q163" s="530"/>
      <c r="R163" s="470"/>
      <c r="S163" s="470"/>
      <c r="T163" s="531"/>
      <c r="U163" s="530"/>
      <c r="V163" s="470"/>
      <c r="W163" s="470"/>
      <c r="X163" s="531"/>
    </row>
    <row r="164" spans="2:24" x14ac:dyDescent="0.2">
      <c r="B164" s="470" t="s">
        <v>1018</v>
      </c>
      <c r="C164" s="470" t="s">
        <v>1019</v>
      </c>
      <c r="D164" s="470" t="s">
        <v>662</v>
      </c>
      <c r="E164" s="530">
        <v>1</v>
      </c>
      <c r="F164" s="470">
        <v>822416</v>
      </c>
      <c r="G164" s="470">
        <v>78400</v>
      </c>
      <c r="H164" s="531">
        <v>10.49</v>
      </c>
      <c r="I164" s="530"/>
      <c r="J164" s="470"/>
      <c r="K164" s="470"/>
      <c r="L164" s="531"/>
      <c r="M164" s="530"/>
      <c r="N164" s="470"/>
      <c r="O164" s="470"/>
      <c r="P164" s="531"/>
      <c r="Q164" s="530">
        <v>1</v>
      </c>
      <c r="R164" s="470">
        <v>822416</v>
      </c>
      <c r="S164" s="470">
        <v>78400</v>
      </c>
      <c r="T164" s="531">
        <v>10.49</v>
      </c>
      <c r="U164" s="530"/>
      <c r="V164" s="470"/>
      <c r="W164" s="470"/>
      <c r="X164" s="531"/>
    </row>
    <row r="165" spans="2:24" x14ac:dyDescent="0.2">
      <c r="B165" s="470" t="s">
        <v>792</v>
      </c>
      <c r="C165" s="470" t="s">
        <v>793</v>
      </c>
      <c r="D165" s="470" t="s">
        <v>658</v>
      </c>
      <c r="E165" s="530">
        <v>1</v>
      </c>
      <c r="F165" s="470">
        <v>168480</v>
      </c>
      <c r="G165" s="470">
        <v>43200</v>
      </c>
      <c r="H165" s="531">
        <v>3.9</v>
      </c>
      <c r="I165" s="530">
        <v>1</v>
      </c>
      <c r="J165" s="470">
        <v>168480</v>
      </c>
      <c r="K165" s="470">
        <v>43200</v>
      </c>
      <c r="L165" s="531">
        <v>3.9</v>
      </c>
      <c r="M165" s="530"/>
      <c r="N165" s="470"/>
      <c r="O165" s="470"/>
      <c r="P165" s="531"/>
      <c r="Q165" s="530"/>
      <c r="R165" s="470"/>
      <c r="S165" s="470"/>
      <c r="T165" s="531"/>
      <c r="U165" s="530"/>
      <c r="V165" s="470"/>
      <c r="W165" s="470"/>
      <c r="X165" s="531"/>
    </row>
    <row r="166" spans="2:24" x14ac:dyDescent="0.2">
      <c r="B166" s="470" t="s">
        <v>796</v>
      </c>
      <c r="C166" s="470" t="s">
        <v>795</v>
      </c>
      <c r="D166" s="470" t="s">
        <v>658</v>
      </c>
      <c r="E166" s="530">
        <v>2</v>
      </c>
      <c r="F166" s="470">
        <v>1930194.7</v>
      </c>
      <c r="G166" s="470">
        <v>389020</v>
      </c>
      <c r="H166" s="531">
        <v>4.96</v>
      </c>
      <c r="I166" s="530"/>
      <c r="J166" s="470"/>
      <c r="K166" s="470"/>
      <c r="L166" s="531"/>
      <c r="M166" s="530"/>
      <c r="N166" s="470"/>
      <c r="O166" s="470"/>
      <c r="P166" s="531"/>
      <c r="Q166" s="530">
        <v>1</v>
      </c>
      <c r="R166" s="470">
        <v>1604701</v>
      </c>
      <c r="S166" s="470">
        <v>327490</v>
      </c>
      <c r="T166" s="531">
        <v>4.9000000000000004</v>
      </c>
      <c r="U166" s="530">
        <v>1</v>
      </c>
      <c r="V166" s="470">
        <v>325493.7</v>
      </c>
      <c r="W166" s="470">
        <v>61530</v>
      </c>
      <c r="X166" s="531">
        <v>5.29</v>
      </c>
    </row>
    <row r="167" spans="2:24" x14ac:dyDescent="0.2">
      <c r="B167" s="470" t="s">
        <v>322</v>
      </c>
      <c r="C167" s="470" t="s">
        <v>797</v>
      </c>
      <c r="D167" s="470" t="s">
        <v>658</v>
      </c>
      <c r="E167" s="530">
        <v>2</v>
      </c>
      <c r="F167" s="470">
        <v>2615891.2000000002</v>
      </c>
      <c r="G167" s="470">
        <v>552500</v>
      </c>
      <c r="H167" s="531">
        <v>4.7300000000000004</v>
      </c>
      <c r="I167" s="530"/>
      <c r="J167" s="470"/>
      <c r="K167" s="470"/>
      <c r="L167" s="531"/>
      <c r="M167" s="530"/>
      <c r="N167" s="470"/>
      <c r="O167" s="470"/>
      <c r="P167" s="531"/>
      <c r="Q167" s="530">
        <v>1</v>
      </c>
      <c r="R167" s="470">
        <v>1630403.2</v>
      </c>
      <c r="S167" s="470">
        <v>351380</v>
      </c>
      <c r="T167" s="531">
        <v>4.6399999999999997</v>
      </c>
      <c r="U167" s="530">
        <v>1</v>
      </c>
      <c r="V167" s="470">
        <v>985488</v>
      </c>
      <c r="W167" s="470">
        <v>201120</v>
      </c>
      <c r="X167" s="531">
        <v>4.9000000000000004</v>
      </c>
    </row>
    <row r="168" spans="2:24" x14ac:dyDescent="0.2">
      <c r="B168" s="470" t="s">
        <v>324</v>
      </c>
      <c r="C168" s="470" t="s">
        <v>323</v>
      </c>
      <c r="D168" s="470" t="s">
        <v>658</v>
      </c>
      <c r="E168" s="530">
        <v>2</v>
      </c>
      <c r="F168" s="470">
        <v>115484.1</v>
      </c>
      <c r="G168" s="470">
        <v>3630</v>
      </c>
      <c r="H168" s="531">
        <v>31.81</v>
      </c>
      <c r="I168" s="530"/>
      <c r="J168" s="470"/>
      <c r="K168" s="470"/>
      <c r="L168" s="531"/>
      <c r="M168" s="530">
        <v>1</v>
      </c>
      <c r="N168" s="470">
        <v>66311.7</v>
      </c>
      <c r="O168" s="470">
        <v>490</v>
      </c>
      <c r="P168" s="531">
        <v>135.33000000000001</v>
      </c>
      <c r="Q168" s="530">
        <v>1</v>
      </c>
      <c r="R168" s="470">
        <v>49172.4</v>
      </c>
      <c r="S168" s="470">
        <v>3140</v>
      </c>
      <c r="T168" s="531">
        <v>15.66</v>
      </c>
      <c r="U168" s="530"/>
      <c r="V168" s="470"/>
      <c r="W168" s="470"/>
      <c r="X168" s="531"/>
    </row>
    <row r="169" spans="2:24" x14ac:dyDescent="0.2">
      <c r="B169" s="470" t="s">
        <v>326</v>
      </c>
      <c r="C169" s="470" t="s">
        <v>327</v>
      </c>
      <c r="D169" s="470" t="s">
        <v>653</v>
      </c>
      <c r="E169" s="530">
        <v>10</v>
      </c>
      <c r="F169" s="470">
        <v>37182694.25</v>
      </c>
      <c r="G169" s="470">
        <v>421615</v>
      </c>
      <c r="H169" s="531">
        <v>88.19</v>
      </c>
      <c r="I169" s="530">
        <v>6</v>
      </c>
      <c r="J169" s="470">
        <v>19600498.25</v>
      </c>
      <c r="K169" s="470">
        <v>236415</v>
      </c>
      <c r="L169" s="531">
        <v>82.91</v>
      </c>
      <c r="M169" s="530">
        <v>3</v>
      </c>
      <c r="N169" s="470">
        <v>12548352</v>
      </c>
      <c r="O169" s="470">
        <v>124900</v>
      </c>
      <c r="P169" s="531">
        <v>100.47</v>
      </c>
      <c r="Q169" s="530">
        <v>1</v>
      </c>
      <c r="R169" s="470">
        <v>5033844</v>
      </c>
      <c r="S169" s="470">
        <v>60300</v>
      </c>
      <c r="T169" s="531">
        <v>83.48</v>
      </c>
      <c r="U169" s="530"/>
      <c r="V169" s="470"/>
      <c r="W169" s="470"/>
      <c r="X169" s="531"/>
    </row>
    <row r="170" spans="2:24" x14ac:dyDescent="0.2">
      <c r="B170" s="470" t="s">
        <v>30</v>
      </c>
      <c r="C170" s="470" t="s">
        <v>328</v>
      </c>
      <c r="D170" s="470" t="s">
        <v>653</v>
      </c>
      <c r="E170" s="530">
        <v>13</v>
      </c>
      <c r="F170" s="470">
        <v>53917549.200000003</v>
      </c>
      <c r="G170" s="470">
        <v>603770</v>
      </c>
      <c r="H170" s="531">
        <v>89.3</v>
      </c>
      <c r="I170" s="530">
        <v>1</v>
      </c>
      <c r="J170" s="470">
        <v>4207084</v>
      </c>
      <c r="K170" s="470">
        <v>38800</v>
      </c>
      <c r="L170" s="531">
        <v>108.43</v>
      </c>
      <c r="M170" s="530">
        <v>2</v>
      </c>
      <c r="N170" s="470">
        <v>6012866.5</v>
      </c>
      <c r="O170" s="470">
        <v>74650</v>
      </c>
      <c r="P170" s="531">
        <v>80.55</v>
      </c>
      <c r="Q170" s="530">
        <v>5</v>
      </c>
      <c r="R170" s="470">
        <v>20948177</v>
      </c>
      <c r="S170" s="470">
        <v>234280</v>
      </c>
      <c r="T170" s="531">
        <v>89.42</v>
      </c>
      <c r="U170" s="530">
        <v>5</v>
      </c>
      <c r="V170" s="470">
        <v>22749421.699999999</v>
      </c>
      <c r="W170" s="470">
        <v>256040</v>
      </c>
      <c r="X170" s="531">
        <v>88.85</v>
      </c>
    </row>
    <row r="171" spans="2:24" x14ac:dyDescent="0.2">
      <c r="B171" s="470" t="s">
        <v>102</v>
      </c>
      <c r="C171" s="470" t="s">
        <v>329</v>
      </c>
      <c r="D171" s="470" t="s">
        <v>653</v>
      </c>
      <c r="E171" s="530">
        <v>8</v>
      </c>
      <c r="F171" s="470">
        <v>29364489.400000002</v>
      </c>
      <c r="G171" s="470">
        <v>361130</v>
      </c>
      <c r="H171" s="531">
        <v>81.31</v>
      </c>
      <c r="I171" s="530">
        <v>1</v>
      </c>
      <c r="J171" s="470">
        <v>1715604</v>
      </c>
      <c r="K171" s="470">
        <v>24600</v>
      </c>
      <c r="L171" s="531">
        <v>69.739999999999995</v>
      </c>
      <c r="M171" s="530"/>
      <c r="N171" s="470"/>
      <c r="O171" s="470"/>
      <c r="P171" s="531"/>
      <c r="Q171" s="530">
        <v>2</v>
      </c>
      <c r="R171" s="470">
        <v>12598936.800000001</v>
      </c>
      <c r="S171" s="470">
        <v>147440</v>
      </c>
      <c r="T171" s="531">
        <v>85.45</v>
      </c>
      <c r="U171" s="530">
        <v>5</v>
      </c>
      <c r="V171" s="470">
        <v>15049948.6</v>
      </c>
      <c r="W171" s="470">
        <v>189090</v>
      </c>
      <c r="X171" s="531">
        <v>79.59</v>
      </c>
    </row>
    <row r="172" spans="2:24" x14ac:dyDescent="0.2">
      <c r="B172" s="470" t="s">
        <v>31</v>
      </c>
      <c r="C172" s="470" t="s">
        <v>330</v>
      </c>
      <c r="D172" s="470" t="s">
        <v>653</v>
      </c>
      <c r="E172" s="530">
        <v>3</v>
      </c>
      <c r="F172" s="470">
        <v>10916836</v>
      </c>
      <c r="G172" s="470">
        <v>96900</v>
      </c>
      <c r="H172" s="531">
        <v>112.66</v>
      </c>
      <c r="I172" s="530"/>
      <c r="J172" s="470"/>
      <c r="K172" s="470"/>
      <c r="L172" s="531"/>
      <c r="M172" s="530">
        <v>2</v>
      </c>
      <c r="N172" s="470">
        <v>6621216</v>
      </c>
      <c r="O172" s="470">
        <v>66400</v>
      </c>
      <c r="P172" s="531">
        <v>99.72</v>
      </c>
      <c r="Q172" s="530"/>
      <c r="R172" s="470"/>
      <c r="S172" s="470"/>
      <c r="T172" s="531"/>
      <c r="U172" s="530">
        <v>1</v>
      </c>
      <c r="V172" s="470">
        <v>4295620</v>
      </c>
      <c r="W172" s="470">
        <v>30500</v>
      </c>
      <c r="X172" s="531">
        <v>140.84</v>
      </c>
    </row>
    <row r="173" spans="2:24" x14ac:dyDescent="0.2">
      <c r="B173" s="470" t="s">
        <v>103</v>
      </c>
      <c r="C173" s="470" t="s">
        <v>331</v>
      </c>
      <c r="D173" s="470" t="s">
        <v>653</v>
      </c>
      <c r="E173" s="530">
        <v>5</v>
      </c>
      <c r="F173" s="470">
        <v>7452564.7999999998</v>
      </c>
      <c r="G173" s="470">
        <v>74440</v>
      </c>
      <c r="H173" s="531">
        <v>100.12</v>
      </c>
      <c r="I173" s="530"/>
      <c r="J173" s="470"/>
      <c r="K173" s="470"/>
      <c r="L173" s="531"/>
      <c r="M173" s="530">
        <v>2</v>
      </c>
      <c r="N173" s="470">
        <v>3425470</v>
      </c>
      <c r="O173" s="470">
        <v>39000</v>
      </c>
      <c r="P173" s="531">
        <v>87.83</v>
      </c>
      <c r="Q173" s="530">
        <v>1</v>
      </c>
      <c r="R173" s="470">
        <v>116272.8</v>
      </c>
      <c r="S173" s="470">
        <v>840</v>
      </c>
      <c r="T173" s="531">
        <v>138.41999999999999</v>
      </c>
      <c r="U173" s="530">
        <v>2</v>
      </c>
      <c r="V173" s="470">
        <v>3910822</v>
      </c>
      <c r="W173" s="470">
        <v>34600</v>
      </c>
      <c r="X173" s="531">
        <v>113.03</v>
      </c>
    </row>
    <row r="174" spans="2:24" x14ac:dyDescent="0.2">
      <c r="B174" s="470" t="s">
        <v>332</v>
      </c>
      <c r="C174" s="470" t="s">
        <v>333</v>
      </c>
      <c r="D174" s="470" t="s">
        <v>653</v>
      </c>
      <c r="E174" s="530">
        <v>10</v>
      </c>
      <c r="F174" s="470">
        <v>12536864.299999999</v>
      </c>
      <c r="G174" s="470">
        <v>156770</v>
      </c>
      <c r="H174" s="531">
        <v>79.97</v>
      </c>
      <c r="I174" s="530">
        <v>6</v>
      </c>
      <c r="J174" s="470">
        <v>9895363.5999999996</v>
      </c>
      <c r="K174" s="470">
        <v>124250</v>
      </c>
      <c r="L174" s="531">
        <v>79.64</v>
      </c>
      <c r="M174" s="530">
        <v>2</v>
      </c>
      <c r="N174" s="470">
        <v>924456</v>
      </c>
      <c r="O174" s="470">
        <v>7700</v>
      </c>
      <c r="P174" s="531">
        <v>120.06</v>
      </c>
      <c r="Q174" s="530">
        <v>1</v>
      </c>
      <c r="R174" s="470">
        <v>163447.20000000001</v>
      </c>
      <c r="S174" s="470">
        <v>2070</v>
      </c>
      <c r="T174" s="531">
        <v>78.959999999999994</v>
      </c>
      <c r="U174" s="530">
        <v>1</v>
      </c>
      <c r="V174" s="470">
        <v>1553597.5</v>
      </c>
      <c r="W174" s="470">
        <v>22750</v>
      </c>
      <c r="X174" s="531">
        <v>68.290000000000006</v>
      </c>
    </row>
    <row r="175" spans="2:24" x14ac:dyDescent="0.2">
      <c r="B175" s="470" t="s">
        <v>722</v>
      </c>
      <c r="C175" s="470" t="s">
        <v>723</v>
      </c>
      <c r="D175" s="470" t="s">
        <v>653</v>
      </c>
      <c r="E175" s="530">
        <v>3</v>
      </c>
      <c r="F175" s="470">
        <v>16832546</v>
      </c>
      <c r="G175" s="470">
        <v>137400</v>
      </c>
      <c r="H175" s="531">
        <v>122.51</v>
      </c>
      <c r="I175" s="530"/>
      <c r="J175" s="470"/>
      <c r="K175" s="470"/>
      <c r="L175" s="531"/>
      <c r="M175" s="530">
        <v>2</v>
      </c>
      <c r="N175" s="470">
        <v>4660736</v>
      </c>
      <c r="O175" s="470">
        <v>48000</v>
      </c>
      <c r="P175" s="531">
        <v>97.1</v>
      </c>
      <c r="Q175" s="530">
        <v>1</v>
      </c>
      <c r="R175" s="470">
        <v>12171810</v>
      </c>
      <c r="S175" s="470">
        <v>89400</v>
      </c>
      <c r="T175" s="531">
        <v>136.15</v>
      </c>
      <c r="U175" s="530"/>
      <c r="V175" s="470"/>
      <c r="W175" s="470"/>
      <c r="X175" s="531"/>
    </row>
    <row r="176" spans="2:24" x14ac:dyDescent="0.2">
      <c r="B176" s="470" t="s">
        <v>334</v>
      </c>
      <c r="C176" s="470" t="s">
        <v>335</v>
      </c>
      <c r="D176" s="470" t="s">
        <v>724</v>
      </c>
      <c r="E176" s="530">
        <v>1</v>
      </c>
      <c r="F176" s="470">
        <v>2009.37</v>
      </c>
      <c r="G176" s="470">
        <v>11</v>
      </c>
      <c r="H176" s="531">
        <v>182.67</v>
      </c>
      <c r="I176" s="530"/>
      <c r="J176" s="470"/>
      <c r="K176" s="470"/>
      <c r="L176" s="531"/>
      <c r="M176" s="530"/>
      <c r="N176" s="470"/>
      <c r="O176" s="470"/>
      <c r="P176" s="531"/>
      <c r="Q176" s="530">
        <v>1</v>
      </c>
      <c r="R176" s="470">
        <v>2009.37</v>
      </c>
      <c r="S176" s="470">
        <v>11</v>
      </c>
      <c r="T176" s="531">
        <v>182.67</v>
      </c>
      <c r="U176" s="530"/>
      <c r="V176" s="470"/>
      <c r="W176" s="470"/>
      <c r="X176" s="531"/>
    </row>
    <row r="177" spans="2:24" x14ac:dyDescent="0.2">
      <c r="B177" s="470" t="s">
        <v>336</v>
      </c>
      <c r="C177" s="470" t="s">
        <v>337</v>
      </c>
      <c r="D177" s="470" t="s">
        <v>724</v>
      </c>
      <c r="E177" s="530">
        <v>1</v>
      </c>
      <c r="F177" s="470">
        <v>1502</v>
      </c>
      <c r="G177" s="470">
        <v>4</v>
      </c>
      <c r="H177" s="531">
        <v>375.5</v>
      </c>
      <c r="I177" s="530"/>
      <c r="J177" s="470"/>
      <c r="K177" s="470"/>
      <c r="L177" s="531"/>
      <c r="M177" s="530"/>
      <c r="N177" s="470"/>
      <c r="O177" s="470"/>
      <c r="P177" s="531"/>
      <c r="Q177" s="530">
        <v>1</v>
      </c>
      <c r="R177" s="470">
        <v>1502</v>
      </c>
      <c r="S177" s="470">
        <v>4</v>
      </c>
      <c r="T177" s="531">
        <v>375.5</v>
      </c>
      <c r="U177" s="530"/>
      <c r="V177" s="470"/>
      <c r="W177" s="470"/>
      <c r="X177" s="531"/>
    </row>
    <row r="178" spans="2:24" x14ac:dyDescent="0.2">
      <c r="B178" s="470" t="s">
        <v>798</v>
      </c>
      <c r="C178" s="470" t="s">
        <v>799</v>
      </c>
      <c r="D178" s="470" t="s">
        <v>724</v>
      </c>
      <c r="E178" s="530">
        <v>17</v>
      </c>
      <c r="F178" s="470">
        <v>74572.800000000003</v>
      </c>
      <c r="G178" s="470">
        <v>50</v>
      </c>
      <c r="H178" s="531">
        <v>1491.46</v>
      </c>
      <c r="I178" s="530">
        <v>1</v>
      </c>
      <c r="J178" s="470">
        <v>5040</v>
      </c>
      <c r="K178" s="470">
        <v>4</v>
      </c>
      <c r="L178" s="531">
        <v>1260</v>
      </c>
      <c r="M178" s="530">
        <v>6</v>
      </c>
      <c r="N178" s="470">
        <v>25954.36</v>
      </c>
      <c r="O178" s="470">
        <v>16</v>
      </c>
      <c r="P178" s="531">
        <v>1622.15</v>
      </c>
      <c r="Q178" s="530">
        <v>4</v>
      </c>
      <c r="R178" s="470">
        <v>20087.900000000001</v>
      </c>
      <c r="S178" s="470">
        <v>16</v>
      </c>
      <c r="T178" s="531">
        <v>1255.49</v>
      </c>
      <c r="U178" s="530">
        <v>6</v>
      </c>
      <c r="V178" s="470">
        <v>23490.54</v>
      </c>
      <c r="W178" s="470">
        <v>14</v>
      </c>
      <c r="X178" s="531">
        <v>1677.9</v>
      </c>
    </row>
    <row r="179" spans="2:24" x14ac:dyDescent="0.2">
      <c r="B179" s="470" t="s">
        <v>33</v>
      </c>
      <c r="C179" s="470" t="s">
        <v>32</v>
      </c>
      <c r="D179" s="470" t="s">
        <v>725</v>
      </c>
      <c r="E179" s="530">
        <v>21</v>
      </c>
      <c r="F179" s="470">
        <v>198989.32</v>
      </c>
      <c r="G179" s="470">
        <v>194</v>
      </c>
      <c r="H179" s="531">
        <v>1025.72</v>
      </c>
      <c r="I179" s="530">
        <v>4</v>
      </c>
      <c r="J179" s="470">
        <v>29187.26</v>
      </c>
      <c r="K179" s="470">
        <v>28</v>
      </c>
      <c r="L179" s="531">
        <v>1042.4000000000001</v>
      </c>
      <c r="M179" s="530">
        <v>6</v>
      </c>
      <c r="N179" s="470">
        <v>72516.139999999985</v>
      </c>
      <c r="O179" s="470">
        <v>62</v>
      </c>
      <c r="P179" s="531">
        <v>1169.6199999999999</v>
      </c>
      <c r="Q179" s="530">
        <v>7</v>
      </c>
      <c r="R179" s="470">
        <v>71015.87</v>
      </c>
      <c r="S179" s="470">
        <v>77</v>
      </c>
      <c r="T179" s="531">
        <v>922.28</v>
      </c>
      <c r="U179" s="530">
        <v>4</v>
      </c>
      <c r="V179" s="470">
        <v>26270.050000000003</v>
      </c>
      <c r="W179" s="470">
        <v>27</v>
      </c>
      <c r="X179" s="531">
        <v>972.96</v>
      </c>
    </row>
    <row r="180" spans="2:24" x14ac:dyDescent="0.2">
      <c r="B180" s="470" t="s">
        <v>36</v>
      </c>
      <c r="C180" s="470" t="s">
        <v>35</v>
      </c>
      <c r="D180" s="470" t="s">
        <v>658</v>
      </c>
      <c r="E180" s="530">
        <v>22</v>
      </c>
      <c r="F180" s="470">
        <v>56154.12</v>
      </c>
      <c r="G180" s="470">
        <v>275.28999999999996</v>
      </c>
      <c r="H180" s="531">
        <v>203.98</v>
      </c>
      <c r="I180" s="530">
        <v>4</v>
      </c>
      <c r="J180" s="470">
        <v>16058.77</v>
      </c>
      <c r="K180" s="470">
        <v>73.97</v>
      </c>
      <c r="L180" s="531">
        <v>217.1</v>
      </c>
      <c r="M180" s="530">
        <v>3</v>
      </c>
      <c r="N180" s="470">
        <v>14648.619999999999</v>
      </c>
      <c r="O180" s="470">
        <v>66.94</v>
      </c>
      <c r="P180" s="531">
        <v>218.83</v>
      </c>
      <c r="Q180" s="530">
        <v>8</v>
      </c>
      <c r="R180" s="470">
        <v>11562.880000000001</v>
      </c>
      <c r="S180" s="470">
        <v>66.86</v>
      </c>
      <c r="T180" s="531">
        <v>172.94</v>
      </c>
      <c r="U180" s="530">
        <v>7</v>
      </c>
      <c r="V180" s="470">
        <v>13883.85</v>
      </c>
      <c r="W180" s="470">
        <v>67.52</v>
      </c>
      <c r="X180" s="531">
        <v>205.63</v>
      </c>
    </row>
    <row r="181" spans="2:24" x14ac:dyDescent="0.2">
      <c r="B181" s="470" t="s">
        <v>38</v>
      </c>
      <c r="C181" s="470" t="s">
        <v>37</v>
      </c>
      <c r="D181" s="470" t="s">
        <v>658</v>
      </c>
      <c r="E181" s="530">
        <v>20</v>
      </c>
      <c r="F181" s="470">
        <v>246767.80000000002</v>
      </c>
      <c r="G181" s="470">
        <v>758.16</v>
      </c>
      <c r="H181" s="531">
        <v>325.48</v>
      </c>
      <c r="I181" s="530">
        <v>4</v>
      </c>
      <c r="J181" s="470">
        <v>21614.03</v>
      </c>
      <c r="K181" s="470">
        <v>72.039999999999992</v>
      </c>
      <c r="L181" s="531">
        <v>300.02999999999997</v>
      </c>
      <c r="M181" s="530">
        <v>6</v>
      </c>
      <c r="N181" s="470">
        <v>66741.049999999988</v>
      </c>
      <c r="O181" s="470">
        <v>217</v>
      </c>
      <c r="P181" s="531">
        <v>307.56</v>
      </c>
      <c r="Q181" s="530">
        <v>6</v>
      </c>
      <c r="R181" s="470">
        <v>124926.48000000001</v>
      </c>
      <c r="S181" s="470">
        <v>351.02000000000004</v>
      </c>
      <c r="T181" s="531">
        <v>355.9</v>
      </c>
      <c r="U181" s="530">
        <v>4</v>
      </c>
      <c r="V181" s="470">
        <v>33486.239999999998</v>
      </c>
      <c r="W181" s="470">
        <v>118.1</v>
      </c>
      <c r="X181" s="531">
        <v>283.54000000000002</v>
      </c>
    </row>
    <row r="182" spans="2:24" x14ac:dyDescent="0.2">
      <c r="B182" s="470" t="s">
        <v>40</v>
      </c>
      <c r="C182" s="470" t="s">
        <v>39</v>
      </c>
      <c r="D182" s="470" t="s">
        <v>658</v>
      </c>
      <c r="E182" s="530">
        <v>28</v>
      </c>
      <c r="F182" s="470">
        <v>65918.530000000013</v>
      </c>
      <c r="G182" s="470">
        <v>385.52</v>
      </c>
      <c r="H182" s="531">
        <v>170.99</v>
      </c>
      <c r="I182" s="530">
        <v>5</v>
      </c>
      <c r="J182" s="470">
        <v>15389.5</v>
      </c>
      <c r="K182" s="470">
        <v>91.2</v>
      </c>
      <c r="L182" s="531">
        <v>168.74</v>
      </c>
      <c r="M182" s="530">
        <v>7</v>
      </c>
      <c r="N182" s="470">
        <v>14927.509999999998</v>
      </c>
      <c r="O182" s="470">
        <v>86.92</v>
      </c>
      <c r="P182" s="531">
        <v>171.74</v>
      </c>
      <c r="Q182" s="530">
        <v>8</v>
      </c>
      <c r="R182" s="470">
        <v>16638.14</v>
      </c>
      <c r="S182" s="470">
        <v>113.26</v>
      </c>
      <c r="T182" s="531">
        <v>146.9</v>
      </c>
      <c r="U182" s="530">
        <v>8</v>
      </c>
      <c r="V182" s="470">
        <v>18963.38</v>
      </c>
      <c r="W182" s="470">
        <v>94.14</v>
      </c>
      <c r="X182" s="531">
        <v>201.44</v>
      </c>
    </row>
    <row r="183" spans="2:24" x14ac:dyDescent="0.2">
      <c r="B183" s="470" t="s">
        <v>41</v>
      </c>
      <c r="C183" s="470" t="s">
        <v>726</v>
      </c>
      <c r="D183" s="470" t="s">
        <v>658</v>
      </c>
      <c r="E183" s="530">
        <v>26</v>
      </c>
      <c r="F183" s="470">
        <v>73556.45</v>
      </c>
      <c r="G183" s="470">
        <v>372.22</v>
      </c>
      <c r="H183" s="531">
        <v>197.62</v>
      </c>
      <c r="I183" s="530">
        <v>7</v>
      </c>
      <c r="J183" s="470">
        <v>26153.09</v>
      </c>
      <c r="K183" s="470">
        <v>118.88000000000001</v>
      </c>
      <c r="L183" s="531">
        <v>220</v>
      </c>
      <c r="M183" s="530">
        <v>5</v>
      </c>
      <c r="N183" s="470">
        <v>13099.630000000001</v>
      </c>
      <c r="O183" s="470">
        <v>65.56</v>
      </c>
      <c r="P183" s="531">
        <v>199.81</v>
      </c>
      <c r="Q183" s="530">
        <v>7</v>
      </c>
      <c r="R183" s="470">
        <v>15326.02</v>
      </c>
      <c r="S183" s="470">
        <v>92.95</v>
      </c>
      <c r="T183" s="531">
        <v>164.88</v>
      </c>
      <c r="U183" s="530">
        <v>7</v>
      </c>
      <c r="V183" s="470">
        <v>18977.71</v>
      </c>
      <c r="W183" s="470">
        <v>94.830000000000013</v>
      </c>
      <c r="X183" s="531">
        <v>200.12</v>
      </c>
    </row>
    <row r="184" spans="2:24" x14ac:dyDescent="0.2">
      <c r="B184" s="470" t="s">
        <v>43</v>
      </c>
      <c r="C184" s="470" t="s">
        <v>42</v>
      </c>
      <c r="D184" s="470" t="s">
        <v>724</v>
      </c>
      <c r="E184" s="530">
        <v>28</v>
      </c>
      <c r="F184" s="470">
        <v>152845.47999999998</v>
      </c>
      <c r="G184" s="470">
        <v>1415</v>
      </c>
      <c r="H184" s="531">
        <v>108.02</v>
      </c>
      <c r="I184" s="530">
        <v>6</v>
      </c>
      <c r="J184" s="470">
        <v>41020.32</v>
      </c>
      <c r="K184" s="470">
        <v>371</v>
      </c>
      <c r="L184" s="531">
        <v>110.57</v>
      </c>
      <c r="M184" s="530">
        <v>7</v>
      </c>
      <c r="N184" s="470">
        <v>28028.080000000002</v>
      </c>
      <c r="O184" s="470">
        <v>302</v>
      </c>
      <c r="P184" s="531">
        <v>92.81</v>
      </c>
      <c r="Q184" s="530">
        <v>8</v>
      </c>
      <c r="R184" s="470">
        <v>61560.800000000003</v>
      </c>
      <c r="S184" s="470">
        <v>473</v>
      </c>
      <c r="T184" s="531">
        <v>130.15</v>
      </c>
      <c r="U184" s="530">
        <v>7</v>
      </c>
      <c r="V184" s="470">
        <v>22236.28</v>
      </c>
      <c r="W184" s="470">
        <v>269</v>
      </c>
      <c r="X184" s="531">
        <v>82.66</v>
      </c>
    </row>
    <row r="185" spans="2:24" x14ac:dyDescent="0.2">
      <c r="B185" s="470" t="s">
        <v>45</v>
      </c>
      <c r="C185" s="470" t="s">
        <v>44</v>
      </c>
      <c r="D185" s="470" t="s">
        <v>724</v>
      </c>
      <c r="E185" s="530">
        <v>24</v>
      </c>
      <c r="F185" s="470">
        <v>39898.19999999999</v>
      </c>
      <c r="G185" s="470">
        <v>162</v>
      </c>
      <c r="H185" s="531">
        <v>246.29</v>
      </c>
      <c r="I185" s="530">
        <v>5</v>
      </c>
      <c r="J185" s="470">
        <v>10196.41</v>
      </c>
      <c r="K185" s="470">
        <v>33</v>
      </c>
      <c r="L185" s="531">
        <v>308.98</v>
      </c>
      <c r="M185" s="530">
        <v>5</v>
      </c>
      <c r="N185" s="470">
        <v>7136.5599999999995</v>
      </c>
      <c r="O185" s="470">
        <v>31</v>
      </c>
      <c r="P185" s="531">
        <v>230.21</v>
      </c>
      <c r="Q185" s="530">
        <v>8</v>
      </c>
      <c r="R185" s="470">
        <v>16435.28</v>
      </c>
      <c r="S185" s="470">
        <v>65</v>
      </c>
      <c r="T185" s="531">
        <v>252.85</v>
      </c>
      <c r="U185" s="530">
        <v>6</v>
      </c>
      <c r="V185" s="470">
        <v>6129.95</v>
      </c>
      <c r="W185" s="470">
        <v>33</v>
      </c>
      <c r="X185" s="531">
        <v>185.76</v>
      </c>
    </row>
    <row r="186" spans="2:24" x14ac:dyDescent="0.2">
      <c r="B186" s="470" t="s">
        <v>338</v>
      </c>
      <c r="C186" s="470" t="s">
        <v>339</v>
      </c>
      <c r="D186" s="470" t="s">
        <v>725</v>
      </c>
      <c r="E186" s="530">
        <v>3</v>
      </c>
      <c r="F186" s="470">
        <v>6273.18</v>
      </c>
      <c r="G186" s="470">
        <v>12</v>
      </c>
      <c r="H186" s="531">
        <v>522.77</v>
      </c>
      <c r="I186" s="530"/>
      <c r="J186" s="470"/>
      <c r="K186" s="470"/>
      <c r="L186" s="531"/>
      <c r="M186" s="530">
        <v>1</v>
      </c>
      <c r="N186" s="470">
        <v>1033.3399999999999</v>
      </c>
      <c r="O186" s="470">
        <v>2</v>
      </c>
      <c r="P186" s="531">
        <v>516.66999999999996</v>
      </c>
      <c r="Q186" s="530">
        <v>2</v>
      </c>
      <c r="R186" s="470">
        <v>5239.84</v>
      </c>
      <c r="S186" s="470">
        <v>10</v>
      </c>
      <c r="T186" s="531">
        <v>523.98</v>
      </c>
      <c r="U186" s="530"/>
      <c r="V186" s="470"/>
      <c r="W186" s="470"/>
      <c r="X186" s="531"/>
    </row>
    <row r="187" spans="2:24" x14ac:dyDescent="0.2">
      <c r="B187" s="470" t="s">
        <v>729</v>
      </c>
      <c r="C187" s="470" t="s">
        <v>730</v>
      </c>
      <c r="D187" s="470" t="s">
        <v>725</v>
      </c>
      <c r="E187" s="530">
        <v>15</v>
      </c>
      <c r="F187" s="470">
        <v>26742.240000000002</v>
      </c>
      <c r="G187" s="470">
        <v>99</v>
      </c>
      <c r="H187" s="531">
        <v>270.12</v>
      </c>
      <c r="I187" s="530">
        <v>3</v>
      </c>
      <c r="J187" s="470">
        <v>5105.4400000000005</v>
      </c>
      <c r="K187" s="470">
        <v>14</v>
      </c>
      <c r="L187" s="531">
        <v>364.67</v>
      </c>
      <c r="M187" s="530">
        <v>3</v>
      </c>
      <c r="N187" s="470">
        <v>7305.38</v>
      </c>
      <c r="O187" s="470">
        <v>25</v>
      </c>
      <c r="P187" s="531">
        <v>292.22000000000003</v>
      </c>
      <c r="Q187" s="530">
        <v>5</v>
      </c>
      <c r="R187" s="470">
        <v>11697.45</v>
      </c>
      <c r="S187" s="470">
        <v>47</v>
      </c>
      <c r="T187" s="531">
        <v>248.88</v>
      </c>
      <c r="U187" s="530">
        <v>4</v>
      </c>
      <c r="V187" s="470">
        <v>2633.9700000000003</v>
      </c>
      <c r="W187" s="470">
        <v>13</v>
      </c>
      <c r="X187" s="531">
        <v>202.61</v>
      </c>
    </row>
    <row r="188" spans="2:24" x14ac:dyDescent="0.2">
      <c r="B188" s="470" t="s">
        <v>47</v>
      </c>
      <c r="C188" s="470" t="s">
        <v>46</v>
      </c>
      <c r="D188" s="470" t="s">
        <v>724</v>
      </c>
      <c r="E188" s="530">
        <v>30</v>
      </c>
      <c r="F188" s="470">
        <v>98678.25</v>
      </c>
      <c r="G188" s="470">
        <v>1902</v>
      </c>
      <c r="H188" s="531">
        <v>51.88</v>
      </c>
      <c r="I188" s="530">
        <v>7</v>
      </c>
      <c r="J188" s="470">
        <v>26856.350000000002</v>
      </c>
      <c r="K188" s="470">
        <v>463</v>
      </c>
      <c r="L188" s="531">
        <v>58.01</v>
      </c>
      <c r="M188" s="530">
        <v>7</v>
      </c>
      <c r="N188" s="470">
        <v>16854.189999999999</v>
      </c>
      <c r="O188" s="470">
        <v>354</v>
      </c>
      <c r="P188" s="531">
        <v>47.61</v>
      </c>
      <c r="Q188" s="530">
        <v>8</v>
      </c>
      <c r="R188" s="470">
        <v>31910.670000000002</v>
      </c>
      <c r="S188" s="470">
        <v>564</v>
      </c>
      <c r="T188" s="531">
        <v>56.58</v>
      </c>
      <c r="U188" s="530">
        <v>8</v>
      </c>
      <c r="V188" s="470">
        <v>23057.040000000001</v>
      </c>
      <c r="W188" s="470">
        <v>521</v>
      </c>
      <c r="X188" s="531">
        <v>44.26</v>
      </c>
    </row>
    <row r="189" spans="2:24" x14ac:dyDescent="0.2">
      <c r="B189" s="470" t="s">
        <v>49</v>
      </c>
      <c r="C189" s="470" t="s">
        <v>48</v>
      </c>
      <c r="D189" s="470" t="s">
        <v>724</v>
      </c>
      <c r="E189" s="530">
        <v>23</v>
      </c>
      <c r="F189" s="470">
        <v>33341.61</v>
      </c>
      <c r="G189" s="470">
        <v>170</v>
      </c>
      <c r="H189" s="531">
        <v>196.13</v>
      </c>
      <c r="I189" s="530">
        <v>4</v>
      </c>
      <c r="J189" s="470">
        <v>10091.09</v>
      </c>
      <c r="K189" s="470">
        <v>57</v>
      </c>
      <c r="L189" s="531">
        <v>177.04</v>
      </c>
      <c r="M189" s="530">
        <v>5</v>
      </c>
      <c r="N189" s="470">
        <v>8185.56</v>
      </c>
      <c r="O189" s="470">
        <v>42</v>
      </c>
      <c r="P189" s="531">
        <v>194.89</v>
      </c>
      <c r="Q189" s="530">
        <v>8</v>
      </c>
      <c r="R189" s="470">
        <v>9578.65</v>
      </c>
      <c r="S189" s="470">
        <v>37</v>
      </c>
      <c r="T189" s="531">
        <v>258.88</v>
      </c>
      <c r="U189" s="530">
        <v>6</v>
      </c>
      <c r="V189" s="470">
        <v>5486.3099999999995</v>
      </c>
      <c r="W189" s="470">
        <v>34</v>
      </c>
      <c r="X189" s="531">
        <v>161.36000000000001</v>
      </c>
    </row>
    <row r="190" spans="2:24" x14ac:dyDescent="0.2">
      <c r="B190" s="470" t="s">
        <v>51</v>
      </c>
      <c r="C190" s="470" t="s">
        <v>50</v>
      </c>
      <c r="D190" s="470" t="s">
        <v>724</v>
      </c>
      <c r="E190" s="530">
        <v>22</v>
      </c>
      <c r="F190" s="470">
        <v>64905.11</v>
      </c>
      <c r="G190" s="470">
        <v>95</v>
      </c>
      <c r="H190" s="531">
        <v>683.21</v>
      </c>
      <c r="I190" s="530">
        <v>5</v>
      </c>
      <c r="J190" s="470">
        <v>11348.21</v>
      </c>
      <c r="K190" s="470">
        <v>16</v>
      </c>
      <c r="L190" s="531">
        <v>709.26</v>
      </c>
      <c r="M190" s="530">
        <v>6</v>
      </c>
      <c r="N190" s="470">
        <v>17744.46</v>
      </c>
      <c r="O190" s="470">
        <v>24</v>
      </c>
      <c r="P190" s="531">
        <v>739.35</v>
      </c>
      <c r="Q190" s="530">
        <v>7</v>
      </c>
      <c r="R190" s="470">
        <v>29534.79</v>
      </c>
      <c r="S190" s="470">
        <v>38</v>
      </c>
      <c r="T190" s="531">
        <v>777.23</v>
      </c>
      <c r="U190" s="530">
        <v>4</v>
      </c>
      <c r="V190" s="470">
        <v>6277.65</v>
      </c>
      <c r="W190" s="470">
        <v>17</v>
      </c>
      <c r="X190" s="531">
        <v>369.27</v>
      </c>
    </row>
    <row r="191" spans="2:24" x14ac:dyDescent="0.2">
      <c r="B191" s="470" t="s">
        <v>340</v>
      </c>
      <c r="C191" s="470" t="s">
        <v>341</v>
      </c>
      <c r="D191" s="470" t="s">
        <v>731</v>
      </c>
      <c r="E191" s="530">
        <v>4</v>
      </c>
      <c r="F191" s="470">
        <v>3361.29</v>
      </c>
      <c r="G191" s="470">
        <v>19</v>
      </c>
      <c r="H191" s="531">
        <v>176.91</v>
      </c>
      <c r="I191" s="530"/>
      <c r="J191" s="470"/>
      <c r="K191" s="470"/>
      <c r="L191" s="531"/>
      <c r="M191" s="530">
        <v>2</v>
      </c>
      <c r="N191" s="470">
        <v>780.01</v>
      </c>
      <c r="O191" s="470">
        <v>5</v>
      </c>
      <c r="P191" s="531">
        <v>156</v>
      </c>
      <c r="Q191" s="530">
        <v>2</v>
      </c>
      <c r="R191" s="470">
        <v>2581.2799999999997</v>
      </c>
      <c r="S191" s="470">
        <v>14</v>
      </c>
      <c r="T191" s="531">
        <v>184.38</v>
      </c>
      <c r="U191" s="530"/>
      <c r="V191" s="470"/>
      <c r="W191" s="470"/>
      <c r="X191" s="531"/>
    </row>
    <row r="192" spans="2:24" x14ac:dyDescent="0.2">
      <c r="B192" s="470" t="s">
        <v>342</v>
      </c>
      <c r="C192" s="470" t="s">
        <v>343</v>
      </c>
      <c r="D192" s="470" t="s">
        <v>731</v>
      </c>
      <c r="E192" s="530">
        <v>14</v>
      </c>
      <c r="F192" s="470">
        <v>10280.079999999998</v>
      </c>
      <c r="G192" s="470">
        <v>88</v>
      </c>
      <c r="H192" s="531">
        <v>116.82</v>
      </c>
      <c r="I192" s="530">
        <v>3</v>
      </c>
      <c r="J192" s="470">
        <v>2068.64</v>
      </c>
      <c r="K192" s="470">
        <v>14</v>
      </c>
      <c r="L192" s="531">
        <v>147.76</v>
      </c>
      <c r="M192" s="530">
        <v>3</v>
      </c>
      <c r="N192" s="470">
        <v>3393.38</v>
      </c>
      <c r="O192" s="470">
        <v>22</v>
      </c>
      <c r="P192" s="531">
        <v>154.24</v>
      </c>
      <c r="Q192" s="530">
        <v>4</v>
      </c>
      <c r="R192" s="470">
        <v>3827.7299999999996</v>
      </c>
      <c r="S192" s="470">
        <v>39</v>
      </c>
      <c r="T192" s="531">
        <v>98.15</v>
      </c>
      <c r="U192" s="530">
        <v>4</v>
      </c>
      <c r="V192" s="470">
        <v>990.33</v>
      </c>
      <c r="W192" s="470">
        <v>13</v>
      </c>
      <c r="X192" s="531">
        <v>76.180000000000007</v>
      </c>
    </row>
    <row r="193" spans="2:24" x14ac:dyDescent="0.2">
      <c r="B193" s="470" t="s">
        <v>344</v>
      </c>
      <c r="C193" s="470" t="s">
        <v>800</v>
      </c>
      <c r="D193" s="470" t="s">
        <v>733</v>
      </c>
      <c r="E193" s="530">
        <v>10</v>
      </c>
      <c r="F193" s="470">
        <v>55994.080000000002</v>
      </c>
      <c r="G193" s="470">
        <v>38</v>
      </c>
      <c r="H193" s="531">
        <v>1473.53</v>
      </c>
      <c r="I193" s="530">
        <v>2</v>
      </c>
      <c r="J193" s="470">
        <v>9345.33</v>
      </c>
      <c r="K193" s="470">
        <v>9</v>
      </c>
      <c r="L193" s="531">
        <v>1038.3699999999999</v>
      </c>
      <c r="M193" s="530">
        <v>2</v>
      </c>
      <c r="N193" s="470">
        <v>2947.69</v>
      </c>
      <c r="O193" s="470">
        <v>3</v>
      </c>
      <c r="P193" s="531">
        <v>982.56</v>
      </c>
      <c r="Q193" s="530">
        <v>4</v>
      </c>
      <c r="R193" s="470">
        <v>36809.39</v>
      </c>
      <c r="S193" s="470">
        <v>24</v>
      </c>
      <c r="T193" s="531">
        <v>1533.72</v>
      </c>
      <c r="U193" s="530">
        <v>2</v>
      </c>
      <c r="V193" s="470">
        <v>6891.67</v>
      </c>
      <c r="W193" s="470">
        <v>2</v>
      </c>
      <c r="X193" s="531">
        <v>3445.84</v>
      </c>
    </row>
    <row r="194" spans="2:24" x14ac:dyDescent="0.2">
      <c r="B194" s="470" t="s">
        <v>345</v>
      </c>
      <c r="C194" s="470" t="s">
        <v>801</v>
      </c>
      <c r="D194" s="470" t="s">
        <v>733</v>
      </c>
      <c r="E194" s="530">
        <v>2</v>
      </c>
      <c r="F194" s="470">
        <v>2834.64</v>
      </c>
      <c r="G194" s="470">
        <v>15</v>
      </c>
      <c r="H194" s="531">
        <v>188.98</v>
      </c>
      <c r="I194" s="530"/>
      <c r="J194" s="470"/>
      <c r="K194" s="470"/>
      <c r="L194" s="531"/>
      <c r="M194" s="530">
        <v>1</v>
      </c>
      <c r="N194" s="470">
        <v>1848</v>
      </c>
      <c r="O194" s="470">
        <v>7</v>
      </c>
      <c r="P194" s="531">
        <v>264</v>
      </c>
      <c r="Q194" s="530"/>
      <c r="R194" s="470"/>
      <c r="S194" s="470"/>
      <c r="T194" s="531"/>
      <c r="U194" s="530">
        <v>1</v>
      </c>
      <c r="V194" s="470">
        <v>986.64</v>
      </c>
      <c r="W194" s="470">
        <v>8</v>
      </c>
      <c r="X194" s="531">
        <v>123.33</v>
      </c>
    </row>
    <row r="195" spans="2:24" x14ac:dyDescent="0.2">
      <c r="B195" s="470" t="s">
        <v>346</v>
      </c>
      <c r="C195" s="470" t="s">
        <v>802</v>
      </c>
      <c r="D195" s="470" t="s">
        <v>733</v>
      </c>
      <c r="E195" s="530">
        <v>3</v>
      </c>
      <c r="F195" s="470">
        <v>1759.9999999999998</v>
      </c>
      <c r="G195" s="470">
        <v>15</v>
      </c>
      <c r="H195" s="531">
        <v>117.33</v>
      </c>
      <c r="I195" s="530">
        <v>2</v>
      </c>
      <c r="J195" s="470">
        <v>1193.32</v>
      </c>
      <c r="K195" s="470">
        <v>11</v>
      </c>
      <c r="L195" s="531">
        <v>108.48</v>
      </c>
      <c r="M195" s="530"/>
      <c r="N195" s="470"/>
      <c r="O195" s="470"/>
      <c r="P195" s="531"/>
      <c r="Q195" s="530"/>
      <c r="R195" s="470"/>
      <c r="S195" s="470"/>
      <c r="T195" s="531"/>
      <c r="U195" s="530">
        <v>1</v>
      </c>
      <c r="V195" s="470">
        <v>566.67999999999995</v>
      </c>
      <c r="W195" s="470">
        <v>4</v>
      </c>
      <c r="X195" s="531">
        <v>141.66999999999999</v>
      </c>
    </row>
    <row r="196" spans="2:24" x14ac:dyDescent="0.2">
      <c r="B196" s="470" t="s">
        <v>351</v>
      </c>
      <c r="C196" s="470" t="s">
        <v>808</v>
      </c>
      <c r="D196" s="470" t="s">
        <v>733</v>
      </c>
      <c r="E196" s="530">
        <v>1</v>
      </c>
      <c r="F196" s="470">
        <v>1080</v>
      </c>
      <c r="G196" s="470">
        <v>8</v>
      </c>
      <c r="H196" s="531">
        <v>135</v>
      </c>
      <c r="I196" s="530"/>
      <c r="J196" s="470"/>
      <c r="K196" s="470"/>
      <c r="L196" s="531"/>
      <c r="M196" s="530">
        <v>1</v>
      </c>
      <c r="N196" s="470">
        <v>1080</v>
      </c>
      <c r="O196" s="470">
        <v>8</v>
      </c>
      <c r="P196" s="531">
        <v>135</v>
      </c>
      <c r="Q196" s="530"/>
      <c r="R196" s="470"/>
      <c r="S196" s="470"/>
      <c r="T196" s="531"/>
      <c r="U196" s="530"/>
      <c r="V196" s="470"/>
      <c r="W196" s="470"/>
      <c r="X196" s="531"/>
    </row>
    <row r="197" spans="2:24" x14ac:dyDescent="0.2">
      <c r="B197" s="470" t="s">
        <v>53</v>
      </c>
      <c r="C197" s="470" t="s">
        <v>809</v>
      </c>
      <c r="D197" s="470" t="s">
        <v>733</v>
      </c>
      <c r="E197" s="530">
        <v>26</v>
      </c>
      <c r="F197" s="470">
        <v>182575.31</v>
      </c>
      <c r="G197" s="470">
        <v>722</v>
      </c>
      <c r="H197" s="531">
        <v>252.87</v>
      </c>
      <c r="I197" s="530">
        <v>5</v>
      </c>
      <c r="J197" s="470">
        <v>32581.84</v>
      </c>
      <c r="K197" s="470">
        <v>134</v>
      </c>
      <c r="L197" s="531">
        <v>243.15</v>
      </c>
      <c r="M197" s="530">
        <v>5</v>
      </c>
      <c r="N197" s="470">
        <v>30277.64</v>
      </c>
      <c r="O197" s="470">
        <v>103</v>
      </c>
      <c r="P197" s="531">
        <v>293.95999999999998</v>
      </c>
      <c r="Q197" s="530">
        <v>9</v>
      </c>
      <c r="R197" s="470">
        <v>84409.21</v>
      </c>
      <c r="S197" s="470">
        <v>347</v>
      </c>
      <c r="T197" s="531">
        <v>243.25</v>
      </c>
      <c r="U197" s="530">
        <v>7</v>
      </c>
      <c r="V197" s="470">
        <v>35306.619999999995</v>
      </c>
      <c r="W197" s="470">
        <v>138</v>
      </c>
      <c r="X197" s="531">
        <v>255.85</v>
      </c>
    </row>
    <row r="198" spans="2:24" x14ac:dyDescent="0.2">
      <c r="B198" s="470" t="s">
        <v>54</v>
      </c>
      <c r="C198" s="470" t="s">
        <v>732</v>
      </c>
      <c r="D198" s="470" t="s">
        <v>733</v>
      </c>
      <c r="E198" s="530">
        <v>29</v>
      </c>
      <c r="F198" s="470">
        <v>139935.32</v>
      </c>
      <c r="G198" s="470">
        <v>285</v>
      </c>
      <c r="H198" s="531">
        <v>491</v>
      </c>
      <c r="I198" s="530">
        <v>5</v>
      </c>
      <c r="J198" s="470">
        <v>27613.64</v>
      </c>
      <c r="K198" s="470">
        <v>56</v>
      </c>
      <c r="L198" s="531">
        <v>493.1</v>
      </c>
      <c r="M198" s="530">
        <v>6</v>
      </c>
      <c r="N198" s="470">
        <v>12118.29</v>
      </c>
      <c r="O198" s="470">
        <v>26</v>
      </c>
      <c r="P198" s="531">
        <v>466.09</v>
      </c>
      <c r="Q198" s="530">
        <v>10</v>
      </c>
      <c r="R198" s="470">
        <v>66808.320000000007</v>
      </c>
      <c r="S198" s="470">
        <v>135</v>
      </c>
      <c r="T198" s="531">
        <v>494.88</v>
      </c>
      <c r="U198" s="530">
        <v>8</v>
      </c>
      <c r="V198" s="470">
        <v>33395.07</v>
      </c>
      <c r="W198" s="470">
        <v>68</v>
      </c>
      <c r="X198" s="531">
        <v>491.1</v>
      </c>
    </row>
    <row r="199" spans="2:24" x14ac:dyDescent="0.2">
      <c r="B199" s="470" t="s">
        <v>352</v>
      </c>
      <c r="C199" s="470" t="s">
        <v>734</v>
      </c>
      <c r="D199" s="470" t="s">
        <v>733</v>
      </c>
      <c r="E199" s="530">
        <v>8</v>
      </c>
      <c r="F199" s="470">
        <v>15467.42</v>
      </c>
      <c r="G199" s="470">
        <v>19</v>
      </c>
      <c r="H199" s="531">
        <v>814.07</v>
      </c>
      <c r="I199" s="530">
        <v>3</v>
      </c>
      <c r="J199" s="470">
        <v>5024.2800000000007</v>
      </c>
      <c r="K199" s="470">
        <v>6</v>
      </c>
      <c r="L199" s="531">
        <v>837.38</v>
      </c>
      <c r="M199" s="530"/>
      <c r="N199" s="470"/>
      <c r="O199" s="470"/>
      <c r="P199" s="531"/>
      <c r="Q199" s="530">
        <v>4</v>
      </c>
      <c r="R199" s="470">
        <v>9643.14</v>
      </c>
      <c r="S199" s="470">
        <v>12</v>
      </c>
      <c r="T199" s="531">
        <v>803.6</v>
      </c>
      <c r="U199" s="530">
        <v>1</v>
      </c>
      <c r="V199" s="470">
        <v>800</v>
      </c>
      <c r="W199" s="470">
        <v>1</v>
      </c>
      <c r="X199" s="531">
        <v>800</v>
      </c>
    </row>
    <row r="200" spans="2:24" x14ac:dyDescent="0.2">
      <c r="B200" s="470" t="s">
        <v>55</v>
      </c>
      <c r="C200" s="470" t="s">
        <v>735</v>
      </c>
      <c r="D200" s="470" t="s">
        <v>733</v>
      </c>
      <c r="E200" s="530">
        <v>12</v>
      </c>
      <c r="F200" s="470">
        <v>14361.35</v>
      </c>
      <c r="G200" s="470">
        <v>17</v>
      </c>
      <c r="H200" s="531">
        <v>844.79</v>
      </c>
      <c r="I200" s="530">
        <v>4</v>
      </c>
      <c r="J200" s="470">
        <v>5883.16</v>
      </c>
      <c r="K200" s="470">
        <v>7</v>
      </c>
      <c r="L200" s="531">
        <v>840.45</v>
      </c>
      <c r="M200" s="530">
        <v>3</v>
      </c>
      <c r="N200" s="470">
        <v>3125.99</v>
      </c>
      <c r="O200" s="470">
        <v>4</v>
      </c>
      <c r="P200" s="531">
        <v>781.5</v>
      </c>
      <c r="Q200" s="530">
        <v>4</v>
      </c>
      <c r="R200" s="470">
        <v>3455.86</v>
      </c>
      <c r="S200" s="470">
        <v>4</v>
      </c>
      <c r="T200" s="531">
        <v>863.97</v>
      </c>
      <c r="U200" s="530">
        <v>1</v>
      </c>
      <c r="V200" s="470">
        <v>1896.34</v>
      </c>
      <c r="W200" s="470">
        <v>2</v>
      </c>
      <c r="X200" s="531">
        <v>948.17</v>
      </c>
    </row>
    <row r="201" spans="2:24" x14ac:dyDescent="0.2">
      <c r="B201" s="470" t="s">
        <v>353</v>
      </c>
      <c r="C201" s="470" t="s">
        <v>736</v>
      </c>
      <c r="D201" s="470" t="s">
        <v>733</v>
      </c>
      <c r="E201" s="530">
        <v>2</v>
      </c>
      <c r="F201" s="470">
        <v>20343.34</v>
      </c>
      <c r="G201" s="470">
        <v>16</v>
      </c>
      <c r="H201" s="531">
        <v>1271.46</v>
      </c>
      <c r="I201" s="530"/>
      <c r="J201" s="470"/>
      <c r="K201" s="470"/>
      <c r="L201" s="531"/>
      <c r="M201" s="530">
        <v>1</v>
      </c>
      <c r="N201" s="470">
        <v>6720</v>
      </c>
      <c r="O201" s="470">
        <v>14</v>
      </c>
      <c r="P201" s="531">
        <v>480</v>
      </c>
      <c r="Q201" s="530">
        <v>1</v>
      </c>
      <c r="R201" s="470">
        <v>13623.34</v>
      </c>
      <c r="S201" s="470">
        <v>2</v>
      </c>
      <c r="T201" s="531">
        <v>6811.67</v>
      </c>
      <c r="U201" s="530"/>
      <c r="V201" s="470"/>
      <c r="W201" s="470"/>
      <c r="X201" s="531"/>
    </row>
    <row r="202" spans="2:24" x14ac:dyDescent="0.2">
      <c r="B202" s="470" t="s">
        <v>354</v>
      </c>
      <c r="C202" s="470" t="s">
        <v>737</v>
      </c>
      <c r="D202" s="470" t="s">
        <v>733</v>
      </c>
      <c r="E202" s="530">
        <v>9</v>
      </c>
      <c r="F202" s="470">
        <v>44820.149999999994</v>
      </c>
      <c r="G202" s="470">
        <v>39</v>
      </c>
      <c r="H202" s="531">
        <v>1149.23</v>
      </c>
      <c r="I202" s="530">
        <v>1</v>
      </c>
      <c r="J202" s="470">
        <v>9644.36</v>
      </c>
      <c r="K202" s="470">
        <v>4</v>
      </c>
      <c r="L202" s="531">
        <v>2411.09</v>
      </c>
      <c r="M202" s="530"/>
      <c r="N202" s="470"/>
      <c r="O202" s="470"/>
      <c r="P202" s="531"/>
      <c r="Q202" s="530">
        <v>7</v>
      </c>
      <c r="R202" s="470">
        <v>29305.809999999998</v>
      </c>
      <c r="S202" s="470">
        <v>29</v>
      </c>
      <c r="T202" s="531">
        <v>1010.55</v>
      </c>
      <c r="U202" s="530">
        <v>1</v>
      </c>
      <c r="V202" s="470">
        <v>5869.98</v>
      </c>
      <c r="W202" s="470">
        <v>6</v>
      </c>
      <c r="X202" s="531">
        <v>978.33</v>
      </c>
    </row>
    <row r="203" spans="2:24" x14ac:dyDescent="0.2">
      <c r="B203" s="470" t="s">
        <v>56</v>
      </c>
      <c r="C203" s="470" t="s">
        <v>738</v>
      </c>
      <c r="D203" s="470" t="s">
        <v>733</v>
      </c>
      <c r="E203" s="530">
        <v>9</v>
      </c>
      <c r="F203" s="470">
        <v>14460.010000000002</v>
      </c>
      <c r="G203" s="470">
        <v>33</v>
      </c>
      <c r="H203" s="531">
        <v>438.18</v>
      </c>
      <c r="I203" s="530">
        <v>5</v>
      </c>
      <c r="J203" s="470">
        <v>10256.35</v>
      </c>
      <c r="K203" s="470">
        <v>25</v>
      </c>
      <c r="L203" s="531">
        <v>410.25</v>
      </c>
      <c r="M203" s="530">
        <v>1</v>
      </c>
      <c r="N203" s="470">
        <v>630</v>
      </c>
      <c r="O203" s="470">
        <v>2</v>
      </c>
      <c r="P203" s="531">
        <v>315</v>
      </c>
      <c r="Q203" s="530">
        <v>1</v>
      </c>
      <c r="R203" s="470">
        <v>716.67</v>
      </c>
      <c r="S203" s="470">
        <v>1</v>
      </c>
      <c r="T203" s="531">
        <v>716.67</v>
      </c>
      <c r="U203" s="530">
        <v>2</v>
      </c>
      <c r="V203" s="470">
        <v>2856.9900000000002</v>
      </c>
      <c r="W203" s="470">
        <v>5</v>
      </c>
      <c r="X203" s="531">
        <v>571.4</v>
      </c>
    </row>
    <row r="204" spans="2:24" x14ac:dyDescent="0.2">
      <c r="B204" s="470" t="s">
        <v>355</v>
      </c>
      <c r="C204" s="470" t="s">
        <v>739</v>
      </c>
      <c r="D204" s="470" t="s">
        <v>733</v>
      </c>
      <c r="E204" s="530">
        <v>1</v>
      </c>
      <c r="F204" s="470">
        <v>2250</v>
      </c>
      <c r="G204" s="470">
        <v>2</v>
      </c>
      <c r="H204" s="531">
        <v>1125</v>
      </c>
      <c r="I204" s="530">
        <v>1</v>
      </c>
      <c r="J204" s="470">
        <v>2250</v>
      </c>
      <c r="K204" s="470">
        <v>2</v>
      </c>
      <c r="L204" s="531">
        <v>1125</v>
      </c>
      <c r="M204" s="530"/>
      <c r="N204" s="470"/>
      <c r="O204" s="470"/>
      <c r="P204" s="531"/>
      <c r="Q204" s="530"/>
      <c r="R204" s="470"/>
      <c r="S204" s="470"/>
      <c r="T204" s="531"/>
      <c r="U204" s="530"/>
      <c r="V204" s="470"/>
      <c r="W204" s="470"/>
      <c r="X204" s="531"/>
    </row>
    <row r="205" spans="2:24" x14ac:dyDescent="0.2">
      <c r="B205" s="470" t="s">
        <v>60</v>
      </c>
      <c r="C205" s="470" t="s">
        <v>59</v>
      </c>
      <c r="D205" s="470" t="s">
        <v>711</v>
      </c>
      <c r="E205" s="530">
        <v>27</v>
      </c>
      <c r="F205" s="470">
        <v>989206.58</v>
      </c>
      <c r="G205" s="470">
        <v>986.54999999999984</v>
      </c>
      <c r="H205" s="531">
        <v>1002.69</v>
      </c>
      <c r="I205" s="530">
        <v>6</v>
      </c>
      <c r="J205" s="470">
        <v>139538.19</v>
      </c>
      <c r="K205" s="470">
        <v>150</v>
      </c>
      <c r="L205" s="531">
        <v>930.25</v>
      </c>
      <c r="M205" s="530">
        <v>6</v>
      </c>
      <c r="N205" s="470">
        <v>179458.16</v>
      </c>
      <c r="O205" s="470">
        <v>193.11</v>
      </c>
      <c r="P205" s="531">
        <v>929.31</v>
      </c>
      <c r="Q205" s="530">
        <v>9</v>
      </c>
      <c r="R205" s="470">
        <v>289625.86</v>
      </c>
      <c r="S205" s="470">
        <v>287.29999999999995</v>
      </c>
      <c r="T205" s="531">
        <v>1008.1</v>
      </c>
      <c r="U205" s="530">
        <v>6</v>
      </c>
      <c r="V205" s="470">
        <v>380584.37</v>
      </c>
      <c r="W205" s="470">
        <v>356.14</v>
      </c>
      <c r="X205" s="531">
        <v>1068.6400000000001</v>
      </c>
    </row>
    <row r="206" spans="2:24" x14ac:dyDescent="0.2">
      <c r="B206" s="470" t="s">
        <v>357</v>
      </c>
      <c r="C206" s="470" t="s">
        <v>358</v>
      </c>
      <c r="D206" s="470" t="s">
        <v>711</v>
      </c>
      <c r="E206" s="530">
        <v>18</v>
      </c>
      <c r="F206" s="470">
        <v>235499.34999999995</v>
      </c>
      <c r="G206" s="470">
        <v>280.68</v>
      </c>
      <c r="H206" s="531">
        <v>839.03</v>
      </c>
      <c r="I206" s="530">
        <v>5</v>
      </c>
      <c r="J206" s="470">
        <v>52418.070000000007</v>
      </c>
      <c r="K206" s="470">
        <v>67.460000000000008</v>
      </c>
      <c r="L206" s="531">
        <v>777.02</v>
      </c>
      <c r="M206" s="530">
        <v>4</v>
      </c>
      <c r="N206" s="470">
        <v>63233.29</v>
      </c>
      <c r="O206" s="470">
        <v>84.27</v>
      </c>
      <c r="P206" s="531">
        <v>750.37</v>
      </c>
      <c r="Q206" s="530">
        <v>3</v>
      </c>
      <c r="R206" s="470">
        <v>55303.53</v>
      </c>
      <c r="S206" s="470">
        <v>63.31</v>
      </c>
      <c r="T206" s="531">
        <v>873.54</v>
      </c>
      <c r="U206" s="530">
        <v>6</v>
      </c>
      <c r="V206" s="470">
        <v>64544.46</v>
      </c>
      <c r="W206" s="470">
        <v>65.639999999999986</v>
      </c>
      <c r="X206" s="531">
        <v>983.31</v>
      </c>
    </row>
    <row r="207" spans="2:24" x14ac:dyDescent="0.2">
      <c r="B207" s="470" t="s">
        <v>62</v>
      </c>
      <c r="C207" s="470" t="s">
        <v>61</v>
      </c>
      <c r="D207" s="470" t="s">
        <v>711</v>
      </c>
      <c r="E207" s="530">
        <v>20</v>
      </c>
      <c r="F207" s="470">
        <v>52281.5</v>
      </c>
      <c r="G207" s="470">
        <v>209.25000000000003</v>
      </c>
      <c r="H207" s="531">
        <v>249.85</v>
      </c>
      <c r="I207" s="530">
        <v>3</v>
      </c>
      <c r="J207" s="470">
        <v>3104.9700000000003</v>
      </c>
      <c r="K207" s="470">
        <v>10.82</v>
      </c>
      <c r="L207" s="531">
        <v>286.97000000000003</v>
      </c>
      <c r="M207" s="530">
        <v>3</v>
      </c>
      <c r="N207" s="470">
        <v>11966.68</v>
      </c>
      <c r="O207" s="470">
        <v>43.12</v>
      </c>
      <c r="P207" s="531">
        <v>277.52</v>
      </c>
      <c r="Q207" s="530">
        <v>9</v>
      </c>
      <c r="R207" s="470">
        <v>24924.07</v>
      </c>
      <c r="S207" s="470">
        <v>108.85</v>
      </c>
      <c r="T207" s="531">
        <v>228.98</v>
      </c>
      <c r="U207" s="530">
        <v>5</v>
      </c>
      <c r="V207" s="470">
        <v>12285.78</v>
      </c>
      <c r="W207" s="470">
        <v>46.46</v>
      </c>
      <c r="X207" s="531">
        <v>264.44</v>
      </c>
    </row>
    <row r="208" spans="2:24" x14ac:dyDescent="0.2">
      <c r="B208" s="470" t="s">
        <v>359</v>
      </c>
      <c r="C208" s="470" t="s">
        <v>626</v>
      </c>
      <c r="D208" s="470" t="s">
        <v>711</v>
      </c>
      <c r="E208" s="530">
        <v>4</v>
      </c>
      <c r="F208" s="470">
        <v>27070.5</v>
      </c>
      <c r="G208" s="470">
        <v>38.390000000000008</v>
      </c>
      <c r="H208" s="531">
        <v>705.14</v>
      </c>
      <c r="I208" s="530">
        <v>1</v>
      </c>
      <c r="J208" s="470">
        <v>1529.28</v>
      </c>
      <c r="K208" s="470">
        <v>2.4900000000000002</v>
      </c>
      <c r="L208" s="531">
        <v>614.16999999999996</v>
      </c>
      <c r="M208" s="530">
        <v>1</v>
      </c>
      <c r="N208" s="470">
        <v>830.14</v>
      </c>
      <c r="O208" s="470">
        <v>1.1000000000000001</v>
      </c>
      <c r="P208" s="531">
        <v>754.67</v>
      </c>
      <c r="Q208" s="530">
        <v>1</v>
      </c>
      <c r="R208" s="470">
        <v>15913.26</v>
      </c>
      <c r="S208" s="470">
        <v>22</v>
      </c>
      <c r="T208" s="531">
        <v>723.33</v>
      </c>
      <c r="U208" s="530">
        <v>1</v>
      </c>
      <c r="V208" s="470">
        <v>8797.82</v>
      </c>
      <c r="W208" s="470">
        <v>12.8</v>
      </c>
      <c r="X208" s="531">
        <v>687.33</v>
      </c>
    </row>
    <row r="209" spans="2:24" x14ac:dyDescent="0.2">
      <c r="B209" s="470" t="s">
        <v>975</v>
      </c>
      <c r="C209" s="470" t="s">
        <v>976</v>
      </c>
      <c r="D209" s="470" t="s">
        <v>711</v>
      </c>
      <c r="E209" s="530">
        <v>11</v>
      </c>
      <c r="F209" s="470">
        <v>101915.35999999999</v>
      </c>
      <c r="G209" s="470">
        <v>252.2</v>
      </c>
      <c r="H209" s="531">
        <v>404.11</v>
      </c>
      <c r="I209" s="530">
        <v>1</v>
      </c>
      <c r="J209" s="470">
        <v>31627.46</v>
      </c>
      <c r="K209" s="470">
        <v>92.05</v>
      </c>
      <c r="L209" s="531">
        <v>343.59</v>
      </c>
      <c r="M209" s="530">
        <v>3</v>
      </c>
      <c r="N209" s="470">
        <v>39411.18</v>
      </c>
      <c r="O209" s="470">
        <v>114.17999999999999</v>
      </c>
      <c r="P209" s="531">
        <v>345.17</v>
      </c>
      <c r="Q209" s="530">
        <v>2</v>
      </c>
      <c r="R209" s="470">
        <v>3158.27</v>
      </c>
      <c r="S209" s="470">
        <v>5.99</v>
      </c>
      <c r="T209" s="531">
        <v>527.26</v>
      </c>
      <c r="U209" s="530">
        <v>5</v>
      </c>
      <c r="V209" s="470">
        <v>27718.45</v>
      </c>
      <c r="W209" s="470">
        <v>39.980000000000004</v>
      </c>
      <c r="X209" s="531">
        <v>693.31</v>
      </c>
    </row>
    <row r="210" spans="2:24" x14ac:dyDescent="0.2">
      <c r="B210" s="470" t="s">
        <v>64</v>
      </c>
      <c r="C210" s="470" t="s">
        <v>63</v>
      </c>
      <c r="D210" s="470" t="s">
        <v>741</v>
      </c>
      <c r="E210" s="530">
        <v>29</v>
      </c>
      <c r="F210" s="470">
        <v>81469.61</v>
      </c>
      <c r="G210" s="470">
        <v>231</v>
      </c>
      <c r="H210" s="531">
        <v>352.68</v>
      </c>
      <c r="I210" s="530">
        <v>8</v>
      </c>
      <c r="J210" s="470">
        <v>15897.489999999998</v>
      </c>
      <c r="K210" s="470">
        <v>51</v>
      </c>
      <c r="L210" s="531">
        <v>311.72000000000003</v>
      </c>
      <c r="M210" s="530">
        <v>4</v>
      </c>
      <c r="N210" s="470">
        <v>7721.74</v>
      </c>
      <c r="O210" s="470">
        <v>32</v>
      </c>
      <c r="P210" s="531">
        <v>241.3</v>
      </c>
      <c r="Q210" s="530">
        <v>9</v>
      </c>
      <c r="R210" s="470">
        <v>27444.559999999998</v>
      </c>
      <c r="S210" s="470">
        <v>69</v>
      </c>
      <c r="T210" s="531">
        <v>397.75</v>
      </c>
      <c r="U210" s="530">
        <v>8</v>
      </c>
      <c r="V210" s="470">
        <v>30405.82</v>
      </c>
      <c r="W210" s="470">
        <v>79</v>
      </c>
      <c r="X210" s="531">
        <v>384.88</v>
      </c>
    </row>
    <row r="211" spans="2:24" x14ac:dyDescent="0.2">
      <c r="B211" s="470" t="s">
        <v>360</v>
      </c>
      <c r="C211" s="470" t="s">
        <v>361</v>
      </c>
      <c r="D211" s="470" t="s">
        <v>742</v>
      </c>
      <c r="E211" s="530">
        <v>5</v>
      </c>
      <c r="F211" s="470">
        <v>51401.69</v>
      </c>
      <c r="G211" s="470">
        <v>18</v>
      </c>
      <c r="H211" s="531">
        <v>2855.65</v>
      </c>
      <c r="I211" s="530">
        <v>1</v>
      </c>
      <c r="J211" s="470">
        <v>3268.33</v>
      </c>
      <c r="K211" s="470">
        <v>1</v>
      </c>
      <c r="L211" s="531">
        <v>3268.33</v>
      </c>
      <c r="M211" s="530">
        <v>2</v>
      </c>
      <c r="N211" s="470">
        <v>17808</v>
      </c>
      <c r="O211" s="470">
        <v>9</v>
      </c>
      <c r="P211" s="531">
        <v>1978.67</v>
      </c>
      <c r="Q211" s="530">
        <v>1</v>
      </c>
      <c r="R211" s="470">
        <v>23542.02</v>
      </c>
      <c r="S211" s="470">
        <v>6</v>
      </c>
      <c r="T211" s="531">
        <v>3923.67</v>
      </c>
      <c r="U211" s="530">
        <v>1</v>
      </c>
      <c r="V211" s="470">
        <v>6783.34</v>
      </c>
      <c r="W211" s="470">
        <v>2</v>
      </c>
      <c r="X211" s="531">
        <v>3391.67</v>
      </c>
    </row>
    <row r="212" spans="2:24" x14ac:dyDescent="0.2">
      <c r="B212" s="470" t="s">
        <v>362</v>
      </c>
      <c r="C212" s="470" t="s">
        <v>363</v>
      </c>
      <c r="D212" s="470" t="s">
        <v>662</v>
      </c>
      <c r="E212" s="530">
        <v>1</v>
      </c>
      <c r="F212" s="470">
        <v>1660.05</v>
      </c>
      <c r="G212" s="470">
        <v>465</v>
      </c>
      <c r="H212" s="531">
        <v>3.57</v>
      </c>
      <c r="I212" s="530">
        <v>1</v>
      </c>
      <c r="J212" s="470">
        <v>1660.05</v>
      </c>
      <c r="K212" s="470">
        <v>465</v>
      </c>
      <c r="L212" s="531">
        <v>3.57</v>
      </c>
      <c r="M212" s="530"/>
      <c r="N212" s="470"/>
      <c r="O212" s="470"/>
      <c r="P212" s="531"/>
      <c r="Q212" s="530"/>
      <c r="R212" s="470"/>
      <c r="S212" s="470"/>
      <c r="T212" s="531"/>
      <c r="U212" s="530"/>
      <c r="V212" s="470"/>
      <c r="W212" s="470"/>
      <c r="X212" s="531"/>
    </row>
    <row r="213" spans="2:24" x14ac:dyDescent="0.2">
      <c r="B213" s="470" t="s">
        <v>58</v>
      </c>
      <c r="C213" s="470" t="s">
        <v>57</v>
      </c>
      <c r="D213" s="470" t="s">
        <v>711</v>
      </c>
      <c r="E213" s="530">
        <v>2</v>
      </c>
      <c r="F213" s="470">
        <v>35480</v>
      </c>
      <c r="G213" s="470">
        <v>8.7999999999999989</v>
      </c>
      <c r="H213" s="531">
        <v>4031.82</v>
      </c>
      <c r="I213" s="530"/>
      <c r="J213" s="470"/>
      <c r="K213" s="470"/>
      <c r="L213" s="531"/>
      <c r="M213" s="530">
        <v>1</v>
      </c>
      <c r="N213" s="470">
        <v>17480</v>
      </c>
      <c r="O213" s="470">
        <v>7.6</v>
      </c>
      <c r="P213" s="531">
        <v>2300</v>
      </c>
      <c r="Q213" s="530"/>
      <c r="R213" s="470"/>
      <c r="S213" s="470"/>
      <c r="T213" s="531"/>
      <c r="U213" s="530">
        <v>1</v>
      </c>
      <c r="V213" s="470">
        <v>18000</v>
      </c>
      <c r="W213" s="470">
        <v>1.2</v>
      </c>
      <c r="X213" s="531">
        <v>15000</v>
      </c>
    </row>
    <row r="214" spans="2:24" x14ac:dyDescent="0.2">
      <c r="B214" s="470" t="s">
        <v>364</v>
      </c>
      <c r="C214" s="470" t="s">
        <v>365</v>
      </c>
      <c r="D214" s="470" t="s">
        <v>662</v>
      </c>
      <c r="E214" s="530">
        <v>9</v>
      </c>
      <c r="F214" s="470">
        <v>95898.2</v>
      </c>
      <c r="G214" s="470">
        <v>3410</v>
      </c>
      <c r="H214" s="531">
        <v>28.12</v>
      </c>
      <c r="I214" s="530">
        <v>2</v>
      </c>
      <c r="J214" s="470">
        <v>3271</v>
      </c>
      <c r="K214" s="470">
        <v>90</v>
      </c>
      <c r="L214" s="531">
        <v>36.340000000000003</v>
      </c>
      <c r="M214" s="530">
        <v>3</v>
      </c>
      <c r="N214" s="470">
        <v>49229</v>
      </c>
      <c r="O214" s="470">
        <v>1480</v>
      </c>
      <c r="P214" s="531">
        <v>33.26</v>
      </c>
      <c r="Q214" s="530">
        <v>4</v>
      </c>
      <c r="R214" s="470">
        <v>43398.2</v>
      </c>
      <c r="S214" s="470">
        <v>1840</v>
      </c>
      <c r="T214" s="531">
        <v>23.59</v>
      </c>
      <c r="U214" s="530"/>
      <c r="V214" s="470"/>
      <c r="W214" s="470"/>
      <c r="X214" s="531"/>
    </row>
    <row r="215" spans="2:24" x14ac:dyDescent="0.2">
      <c r="B215" s="470" t="s">
        <v>74</v>
      </c>
      <c r="C215" s="470" t="s">
        <v>73</v>
      </c>
      <c r="D215" s="470" t="s">
        <v>662</v>
      </c>
      <c r="E215" s="530">
        <v>18</v>
      </c>
      <c r="F215" s="470">
        <v>552704.79</v>
      </c>
      <c r="G215" s="470">
        <v>4868</v>
      </c>
      <c r="H215" s="531">
        <v>113.54</v>
      </c>
      <c r="I215" s="530">
        <v>4</v>
      </c>
      <c r="J215" s="470">
        <v>147493.94999999998</v>
      </c>
      <c r="K215" s="470">
        <v>1515</v>
      </c>
      <c r="L215" s="531">
        <v>97.36</v>
      </c>
      <c r="M215" s="530">
        <v>5</v>
      </c>
      <c r="N215" s="470">
        <v>152975.20000000001</v>
      </c>
      <c r="O215" s="470">
        <v>1250</v>
      </c>
      <c r="P215" s="531">
        <v>122.38</v>
      </c>
      <c r="Q215" s="530">
        <v>5</v>
      </c>
      <c r="R215" s="470">
        <v>198067.19000000003</v>
      </c>
      <c r="S215" s="470">
        <v>1648</v>
      </c>
      <c r="T215" s="531">
        <v>120.19</v>
      </c>
      <c r="U215" s="530">
        <v>4</v>
      </c>
      <c r="V215" s="470">
        <v>54168.45</v>
      </c>
      <c r="W215" s="470">
        <v>455</v>
      </c>
      <c r="X215" s="531">
        <v>119.05</v>
      </c>
    </row>
    <row r="216" spans="2:24" x14ac:dyDescent="0.2">
      <c r="B216" s="470" t="s">
        <v>366</v>
      </c>
      <c r="C216" s="470" t="s">
        <v>367</v>
      </c>
      <c r="D216" s="470" t="s">
        <v>743</v>
      </c>
      <c r="E216" s="530">
        <v>8</v>
      </c>
      <c r="F216" s="470">
        <v>38193.339999999997</v>
      </c>
      <c r="G216" s="470">
        <v>16</v>
      </c>
      <c r="H216" s="531">
        <v>2387.08</v>
      </c>
      <c r="I216" s="530">
        <v>2</v>
      </c>
      <c r="J216" s="470">
        <v>11166.66</v>
      </c>
      <c r="K216" s="470">
        <v>4</v>
      </c>
      <c r="L216" s="531">
        <v>2791.67</v>
      </c>
      <c r="M216" s="530">
        <v>3</v>
      </c>
      <c r="N216" s="470">
        <v>13306.67</v>
      </c>
      <c r="O216" s="470">
        <v>7</v>
      </c>
      <c r="P216" s="531">
        <v>1900.95</v>
      </c>
      <c r="Q216" s="530">
        <v>2</v>
      </c>
      <c r="R216" s="470">
        <v>7386.67</v>
      </c>
      <c r="S216" s="470">
        <v>3</v>
      </c>
      <c r="T216" s="531">
        <v>2462.2199999999998</v>
      </c>
      <c r="U216" s="530">
        <v>1</v>
      </c>
      <c r="V216" s="470">
        <v>6333.34</v>
      </c>
      <c r="W216" s="470">
        <v>2</v>
      </c>
      <c r="X216" s="531">
        <v>3166.67</v>
      </c>
    </row>
    <row r="217" spans="2:24" x14ac:dyDescent="0.2">
      <c r="B217" s="470" t="s">
        <v>65</v>
      </c>
      <c r="C217" s="470" t="s">
        <v>744</v>
      </c>
      <c r="D217" s="470" t="s">
        <v>711</v>
      </c>
      <c r="E217" s="530">
        <v>23</v>
      </c>
      <c r="F217" s="470">
        <v>635216.83999999985</v>
      </c>
      <c r="G217" s="470">
        <v>506.68</v>
      </c>
      <c r="H217" s="531">
        <v>1253.68</v>
      </c>
      <c r="I217" s="530">
        <v>6</v>
      </c>
      <c r="J217" s="470">
        <v>144144.84</v>
      </c>
      <c r="K217" s="470">
        <v>123.92999999999999</v>
      </c>
      <c r="L217" s="531">
        <v>1163.1099999999999</v>
      </c>
      <c r="M217" s="530">
        <v>6</v>
      </c>
      <c r="N217" s="470">
        <v>164237.23000000001</v>
      </c>
      <c r="O217" s="470">
        <v>140.94999999999999</v>
      </c>
      <c r="P217" s="531">
        <v>1165.22</v>
      </c>
      <c r="Q217" s="530">
        <v>5</v>
      </c>
      <c r="R217" s="470">
        <v>150702.64000000001</v>
      </c>
      <c r="S217" s="470">
        <v>98.03</v>
      </c>
      <c r="T217" s="531">
        <v>1537.31</v>
      </c>
      <c r="U217" s="530">
        <v>6</v>
      </c>
      <c r="V217" s="470">
        <v>176132.13</v>
      </c>
      <c r="W217" s="470">
        <v>143.76999999999998</v>
      </c>
      <c r="X217" s="531">
        <v>1225.0999999999999</v>
      </c>
    </row>
    <row r="218" spans="2:24" x14ac:dyDescent="0.2">
      <c r="B218" s="470" t="s">
        <v>745</v>
      </c>
      <c r="C218" s="470" t="s">
        <v>746</v>
      </c>
      <c r="D218" s="470" t="s">
        <v>711</v>
      </c>
      <c r="E218" s="530">
        <v>16</v>
      </c>
      <c r="F218" s="470">
        <v>302876.03000000003</v>
      </c>
      <c r="G218" s="470">
        <v>183.87</v>
      </c>
      <c r="H218" s="531">
        <v>1647.23</v>
      </c>
      <c r="I218" s="530">
        <v>3</v>
      </c>
      <c r="J218" s="470">
        <v>40800.050000000003</v>
      </c>
      <c r="K218" s="470">
        <v>19.8</v>
      </c>
      <c r="L218" s="531">
        <v>2060.61</v>
      </c>
      <c r="M218" s="530">
        <v>3</v>
      </c>
      <c r="N218" s="470">
        <v>70028.36</v>
      </c>
      <c r="O218" s="470">
        <v>51.519999999999996</v>
      </c>
      <c r="P218" s="531">
        <v>1359.25</v>
      </c>
      <c r="Q218" s="530">
        <v>5</v>
      </c>
      <c r="R218" s="470">
        <v>89928.48</v>
      </c>
      <c r="S218" s="470">
        <v>47.47</v>
      </c>
      <c r="T218" s="531">
        <v>1894.43</v>
      </c>
      <c r="U218" s="530">
        <v>5</v>
      </c>
      <c r="V218" s="470">
        <v>102119.14000000001</v>
      </c>
      <c r="W218" s="470">
        <v>65.08</v>
      </c>
      <c r="X218" s="531">
        <v>1569.13</v>
      </c>
    </row>
    <row r="219" spans="2:24" x14ac:dyDescent="0.2">
      <c r="B219" s="470" t="s">
        <v>34</v>
      </c>
      <c r="C219" s="470" t="s">
        <v>747</v>
      </c>
      <c r="D219" s="470" t="s">
        <v>731</v>
      </c>
      <c r="E219" s="530">
        <v>16</v>
      </c>
      <c r="F219" s="470">
        <v>84688.15</v>
      </c>
      <c r="G219" s="470">
        <v>102</v>
      </c>
      <c r="H219" s="531">
        <v>830.28</v>
      </c>
      <c r="I219" s="530">
        <v>2</v>
      </c>
      <c r="J219" s="470">
        <v>4257.34</v>
      </c>
      <c r="K219" s="470">
        <v>4</v>
      </c>
      <c r="L219" s="531">
        <v>1064.3399999999999</v>
      </c>
      <c r="M219" s="530">
        <v>3</v>
      </c>
      <c r="N219" s="470">
        <v>12521.8</v>
      </c>
      <c r="O219" s="470">
        <v>14</v>
      </c>
      <c r="P219" s="531">
        <v>894.41</v>
      </c>
      <c r="Q219" s="530">
        <v>7</v>
      </c>
      <c r="R219" s="470">
        <v>48735.65</v>
      </c>
      <c r="S219" s="470">
        <v>59</v>
      </c>
      <c r="T219" s="531">
        <v>826.03</v>
      </c>
      <c r="U219" s="530">
        <v>4</v>
      </c>
      <c r="V219" s="470">
        <v>19173.36</v>
      </c>
      <c r="W219" s="470">
        <v>25</v>
      </c>
      <c r="X219" s="531">
        <v>766.93</v>
      </c>
    </row>
    <row r="220" spans="2:24" x14ac:dyDescent="0.2">
      <c r="B220" s="470" t="s">
        <v>368</v>
      </c>
      <c r="C220" s="470" t="s">
        <v>748</v>
      </c>
      <c r="D220" s="470" t="s">
        <v>731</v>
      </c>
      <c r="E220" s="530">
        <v>3</v>
      </c>
      <c r="F220" s="470">
        <v>14446.66</v>
      </c>
      <c r="G220" s="470">
        <v>18</v>
      </c>
      <c r="H220" s="531">
        <v>802.59</v>
      </c>
      <c r="I220" s="530"/>
      <c r="J220" s="470"/>
      <c r="K220" s="470"/>
      <c r="L220" s="531"/>
      <c r="M220" s="530"/>
      <c r="N220" s="470"/>
      <c r="O220" s="470"/>
      <c r="P220" s="531"/>
      <c r="Q220" s="530">
        <v>2</v>
      </c>
      <c r="R220" s="470">
        <v>12650</v>
      </c>
      <c r="S220" s="470">
        <v>16</v>
      </c>
      <c r="T220" s="531">
        <v>790.63</v>
      </c>
      <c r="U220" s="530">
        <v>1</v>
      </c>
      <c r="V220" s="470">
        <v>1796.66</v>
      </c>
      <c r="W220" s="470">
        <v>2</v>
      </c>
      <c r="X220" s="531">
        <v>898.33</v>
      </c>
    </row>
    <row r="221" spans="2:24" x14ac:dyDescent="0.2">
      <c r="B221" s="470" t="s">
        <v>369</v>
      </c>
      <c r="C221" s="470" t="s">
        <v>749</v>
      </c>
      <c r="D221" s="470" t="s">
        <v>731</v>
      </c>
      <c r="E221" s="530">
        <v>4</v>
      </c>
      <c r="F221" s="470">
        <v>49284.119999999995</v>
      </c>
      <c r="G221" s="470">
        <v>38</v>
      </c>
      <c r="H221" s="531">
        <v>1296.95</v>
      </c>
      <c r="I221" s="530">
        <v>2</v>
      </c>
      <c r="J221" s="470">
        <v>29833.68</v>
      </c>
      <c r="K221" s="470">
        <v>24</v>
      </c>
      <c r="L221" s="531">
        <v>1243.07</v>
      </c>
      <c r="M221" s="530">
        <v>1</v>
      </c>
      <c r="N221" s="470">
        <v>16750.439999999999</v>
      </c>
      <c r="O221" s="470">
        <v>12</v>
      </c>
      <c r="P221" s="531">
        <v>1395.87</v>
      </c>
      <c r="Q221" s="530">
        <v>1</v>
      </c>
      <c r="R221" s="470">
        <v>2700</v>
      </c>
      <c r="S221" s="470">
        <v>2</v>
      </c>
      <c r="T221" s="531">
        <v>1350</v>
      </c>
      <c r="U221" s="530"/>
      <c r="V221" s="470"/>
      <c r="W221" s="470"/>
      <c r="X221" s="531"/>
    </row>
    <row r="222" spans="2:24" x14ac:dyDescent="0.2">
      <c r="B222" s="470" t="s">
        <v>850</v>
      </c>
      <c r="C222" s="470" t="s">
        <v>851</v>
      </c>
      <c r="D222" s="470" t="s">
        <v>731</v>
      </c>
      <c r="E222" s="530">
        <v>3</v>
      </c>
      <c r="F222" s="470">
        <v>48838.080000000002</v>
      </c>
      <c r="G222" s="470">
        <v>33</v>
      </c>
      <c r="H222" s="531">
        <v>1479.94</v>
      </c>
      <c r="I222" s="530"/>
      <c r="J222" s="470"/>
      <c r="K222" s="470"/>
      <c r="L222" s="531"/>
      <c r="M222" s="530">
        <v>3</v>
      </c>
      <c r="N222" s="470">
        <v>48838.080000000002</v>
      </c>
      <c r="O222" s="470">
        <v>33</v>
      </c>
      <c r="P222" s="531">
        <v>1479.94</v>
      </c>
      <c r="Q222" s="530"/>
      <c r="R222" s="470"/>
      <c r="S222" s="470"/>
      <c r="T222" s="531"/>
      <c r="U222" s="530"/>
      <c r="V222" s="470"/>
      <c r="W222" s="470"/>
      <c r="X222" s="531"/>
    </row>
    <row r="223" spans="2:24" x14ac:dyDescent="0.2">
      <c r="B223" s="470" t="s">
        <v>852</v>
      </c>
      <c r="C223" s="470" t="s">
        <v>853</v>
      </c>
      <c r="D223" s="470" t="s">
        <v>731</v>
      </c>
      <c r="E223" s="530">
        <v>2</v>
      </c>
      <c r="F223" s="470">
        <v>20949.96</v>
      </c>
      <c r="G223" s="470">
        <v>90</v>
      </c>
      <c r="H223" s="531">
        <v>232.78</v>
      </c>
      <c r="I223" s="530"/>
      <c r="J223" s="470"/>
      <c r="K223" s="470"/>
      <c r="L223" s="531"/>
      <c r="M223" s="530">
        <v>1</v>
      </c>
      <c r="N223" s="470">
        <v>3399.96</v>
      </c>
      <c r="O223" s="470">
        <v>12</v>
      </c>
      <c r="P223" s="531">
        <v>283.33</v>
      </c>
      <c r="Q223" s="530">
        <v>1</v>
      </c>
      <c r="R223" s="470">
        <v>17550</v>
      </c>
      <c r="S223" s="470">
        <v>78</v>
      </c>
      <c r="T223" s="531">
        <v>225</v>
      </c>
      <c r="U223" s="530"/>
      <c r="V223" s="470"/>
      <c r="W223" s="470"/>
      <c r="X223" s="531"/>
    </row>
    <row r="224" spans="2:24" x14ac:dyDescent="0.2">
      <c r="B224" s="470" t="s">
        <v>370</v>
      </c>
      <c r="C224" s="470" t="s">
        <v>371</v>
      </c>
      <c r="D224" s="470" t="s">
        <v>750</v>
      </c>
      <c r="E224" s="530">
        <v>10</v>
      </c>
      <c r="F224" s="470">
        <v>8332.9500000000007</v>
      </c>
      <c r="G224" s="470">
        <v>30</v>
      </c>
      <c r="H224" s="531">
        <v>277.77</v>
      </c>
      <c r="I224" s="530">
        <v>1</v>
      </c>
      <c r="J224" s="470">
        <v>700</v>
      </c>
      <c r="K224" s="470">
        <v>7</v>
      </c>
      <c r="L224" s="531">
        <v>100</v>
      </c>
      <c r="M224" s="530">
        <v>1</v>
      </c>
      <c r="N224" s="470">
        <v>780</v>
      </c>
      <c r="O224" s="470">
        <v>2</v>
      </c>
      <c r="P224" s="531">
        <v>390</v>
      </c>
      <c r="Q224" s="530">
        <v>4</v>
      </c>
      <c r="R224" s="470">
        <v>2961.3</v>
      </c>
      <c r="S224" s="470">
        <v>11</v>
      </c>
      <c r="T224" s="531">
        <v>269.20999999999998</v>
      </c>
      <c r="U224" s="530">
        <v>4</v>
      </c>
      <c r="V224" s="470">
        <v>3891.65</v>
      </c>
      <c r="W224" s="470">
        <v>10</v>
      </c>
      <c r="X224" s="531">
        <v>389.17</v>
      </c>
    </row>
    <row r="225" spans="2:24" x14ac:dyDescent="0.2">
      <c r="B225" s="470" t="s">
        <v>372</v>
      </c>
      <c r="C225" s="470" t="s">
        <v>751</v>
      </c>
      <c r="D225" s="470" t="s">
        <v>731</v>
      </c>
      <c r="E225" s="530">
        <v>2</v>
      </c>
      <c r="F225" s="470">
        <v>7576.5199999999995</v>
      </c>
      <c r="G225" s="470">
        <v>35</v>
      </c>
      <c r="H225" s="531">
        <v>216.47</v>
      </c>
      <c r="I225" s="530"/>
      <c r="J225" s="470"/>
      <c r="K225" s="470"/>
      <c r="L225" s="531"/>
      <c r="M225" s="530">
        <v>2</v>
      </c>
      <c r="N225" s="470">
        <v>7576.5199999999995</v>
      </c>
      <c r="O225" s="470">
        <v>35</v>
      </c>
      <c r="P225" s="531">
        <v>216.47</v>
      </c>
      <c r="Q225" s="530"/>
      <c r="R225" s="470"/>
      <c r="S225" s="470"/>
      <c r="T225" s="531"/>
      <c r="U225" s="530"/>
      <c r="V225" s="470"/>
      <c r="W225" s="470"/>
      <c r="X225" s="531"/>
    </row>
    <row r="226" spans="2:24" x14ac:dyDescent="0.2">
      <c r="B226" s="470" t="s">
        <v>52</v>
      </c>
      <c r="C226" s="470" t="s">
        <v>752</v>
      </c>
      <c r="D226" s="470" t="s">
        <v>731</v>
      </c>
      <c r="E226" s="530">
        <v>28</v>
      </c>
      <c r="F226" s="470">
        <v>339830.23</v>
      </c>
      <c r="G226" s="470">
        <v>1474</v>
      </c>
      <c r="H226" s="531">
        <v>230.55</v>
      </c>
      <c r="I226" s="530">
        <v>7</v>
      </c>
      <c r="J226" s="470">
        <v>97947.049999999988</v>
      </c>
      <c r="K226" s="470">
        <v>431</v>
      </c>
      <c r="L226" s="531">
        <v>227.26</v>
      </c>
      <c r="M226" s="530">
        <v>6</v>
      </c>
      <c r="N226" s="470">
        <v>67221.08</v>
      </c>
      <c r="O226" s="470">
        <v>287</v>
      </c>
      <c r="P226" s="531">
        <v>234.22</v>
      </c>
      <c r="Q226" s="530">
        <v>7</v>
      </c>
      <c r="R226" s="470">
        <v>81671.81</v>
      </c>
      <c r="S226" s="470">
        <v>373</v>
      </c>
      <c r="T226" s="531">
        <v>218.96</v>
      </c>
      <c r="U226" s="530">
        <v>8</v>
      </c>
      <c r="V226" s="470">
        <v>92990.29</v>
      </c>
      <c r="W226" s="470">
        <v>383</v>
      </c>
      <c r="X226" s="531">
        <v>242.79</v>
      </c>
    </row>
    <row r="227" spans="2:24" x14ac:dyDescent="0.2">
      <c r="B227" s="470" t="s">
        <v>882</v>
      </c>
      <c r="C227" s="470" t="s">
        <v>883</v>
      </c>
      <c r="D227" s="470" t="s">
        <v>724</v>
      </c>
      <c r="E227" s="530">
        <v>1</v>
      </c>
      <c r="F227" s="470">
        <v>4800</v>
      </c>
      <c r="G227" s="470">
        <v>24</v>
      </c>
      <c r="H227" s="531">
        <v>200</v>
      </c>
      <c r="I227" s="530"/>
      <c r="J227" s="470"/>
      <c r="K227" s="470"/>
      <c r="L227" s="531"/>
      <c r="M227" s="530"/>
      <c r="N227" s="470"/>
      <c r="O227" s="470"/>
      <c r="P227" s="531"/>
      <c r="Q227" s="530"/>
      <c r="R227" s="470"/>
      <c r="S227" s="470"/>
      <c r="T227" s="531"/>
      <c r="U227" s="530">
        <v>1</v>
      </c>
      <c r="V227" s="470">
        <v>4800</v>
      </c>
      <c r="W227" s="470">
        <v>24</v>
      </c>
      <c r="X227" s="531">
        <v>200</v>
      </c>
    </row>
    <row r="228" spans="2:24" x14ac:dyDescent="0.2">
      <c r="B228" s="470" t="s">
        <v>69</v>
      </c>
      <c r="C228" s="470" t="s">
        <v>68</v>
      </c>
      <c r="D228" s="470" t="s">
        <v>662</v>
      </c>
      <c r="E228" s="530">
        <v>31</v>
      </c>
      <c r="F228" s="470">
        <v>2141107.84</v>
      </c>
      <c r="G228" s="470">
        <v>15345</v>
      </c>
      <c r="H228" s="531">
        <v>139.53</v>
      </c>
      <c r="I228" s="530">
        <v>5</v>
      </c>
      <c r="J228" s="470">
        <v>311238.99</v>
      </c>
      <c r="K228" s="470">
        <v>2091</v>
      </c>
      <c r="L228" s="531">
        <v>148.85</v>
      </c>
      <c r="M228" s="530">
        <v>7</v>
      </c>
      <c r="N228" s="470">
        <v>414686.8</v>
      </c>
      <c r="O228" s="470">
        <v>2989</v>
      </c>
      <c r="P228" s="531">
        <v>138.74</v>
      </c>
      <c r="Q228" s="530">
        <v>9</v>
      </c>
      <c r="R228" s="470">
        <v>433786.15</v>
      </c>
      <c r="S228" s="470">
        <v>3323</v>
      </c>
      <c r="T228" s="531">
        <v>130.54</v>
      </c>
      <c r="U228" s="530">
        <v>10</v>
      </c>
      <c r="V228" s="470">
        <v>981395.90000000014</v>
      </c>
      <c r="W228" s="470">
        <v>6942</v>
      </c>
      <c r="X228" s="531">
        <v>141.37</v>
      </c>
    </row>
    <row r="229" spans="2:24" x14ac:dyDescent="0.2">
      <c r="B229" s="470" t="s">
        <v>753</v>
      </c>
      <c r="C229" s="470" t="s">
        <v>754</v>
      </c>
      <c r="D229" s="470" t="s">
        <v>662</v>
      </c>
      <c r="E229" s="530">
        <v>2</v>
      </c>
      <c r="F229" s="470">
        <v>79158.53</v>
      </c>
      <c r="G229" s="470">
        <v>241</v>
      </c>
      <c r="H229" s="531">
        <v>328.46</v>
      </c>
      <c r="I229" s="530">
        <v>1</v>
      </c>
      <c r="J229" s="470">
        <v>60875.28</v>
      </c>
      <c r="K229" s="470">
        <v>216</v>
      </c>
      <c r="L229" s="531">
        <v>281.83</v>
      </c>
      <c r="M229" s="530"/>
      <c r="N229" s="470"/>
      <c r="O229" s="470"/>
      <c r="P229" s="531"/>
      <c r="Q229" s="530">
        <v>1</v>
      </c>
      <c r="R229" s="470">
        <v>18283.25</v>
      </c>
      <c r="S229" s="470">
        <v>25</v>
      </c>
      <c r="T229" s="531">
        <v>731.33</v>
      </c>
      <c r="U229" s="530"/>
      <c r="V229" s="470"/>
      <c r="W229" s="470"/>
      <c r="X229" s="531"/>
    </row>
    <row r="230" spans="2:24" x14ac:dyDescent="0.2">
      <c r="B230" s="470" t="s">
        <v>755</v>
      </c>
      <c r="C230" s="470" t="s">
        <v>756</v>
      </c>
      <c r="D230" s="470" t="s">
        <v>605</v>
      </c>
      <c r="E230" s="530">
        <v>31</v>
      </c>
      <c r="F230" s="470">
        <v>883870.79</v>
      </c>
      <c r="G230" s="470">
        <v>205</v>
      </c>
      <c r="H230" s="531">
        <v>4311.5600000000004</v>
      </c>
      <c r="I230" s="530">
        <v>6</v>
      </c>
      <c r="J230" s="470">
        <v>184818.31</v>
      </c>
      <c r="K230" s="470">
        <v>33</v>
      </c>
      <c r="L230" s="531">
        <v>5600.55</v>
      </c>
      <c r="M230" s="530">
        <v>7</v>
      </c>
      <c r="N230" s="470">
        <v>112099.37</v>
      </c>
      <c r="O230" s="470">
        <v>31</v>
      </c>
      <c r="P230" s="531">
        <v>3616.11</v>
      </c>
      <c r="Q230" s="530">
        <v>9</v>
      </c>
      <c r="R230" s="470">
        <v>281731.78000000003</v>
      </c>
      <c r="S230" s="470">
        <v>68</v>
      </c>
      <c r="T230" s="531">
        <v>4143.1099999999997</v>
      </c>
      <c r="U230" s="530">
        <v>9</v>
      </c>
      <c r="V230" s="470">
        <v>305221.33</v>
      </c>
      <c r="W230" s="470">
        <v>73</v>
      </c>
      <c r="X230" s="531">
        <v>4181.1099999999997</v>
      </c>
    </row>
    <row r="231" spans="2:24" x14ac:dyDescent="0.2">
      <c r="B231" s="470" t="s">
        <v>377</v>
      </c>
      <c r="C231" s="470" t="s">
        <v>378</v>
      </c>
      <c r="D231" s="470" t="s">
        <v>662</v>
      </c>
      <c r="E231" s="530">
        <v>6</v>
      </c>
      <c r="F231" s="470">
        <v>141301.54</v>
      </c>
      <c r="G231" s="470">
        <v>2467</v>
      </c>
      <c r="H231" s="531">
        <v>57.28</v>
      </c>
      <c r="I231" s="530">
        <v>1</v>
      </c>
      <c r="J231" s="470">
        <v>10701</v>
      </c>
      <c r="K231" s="470">
        <v>50</v>
      </c>
      <c r="L231" s="531">
        <v>214.02</v>
      </c>
      <c r="M231" s="530">
        <v>1</v>
      </c>
      <c r="N231" s="470">
        <v>22080</v>
      </c>
      <c r="O231" s="470">
        <v>480</v>
      </c>
      <c r="P231" s="531">
        <v>46</v>
      </c>
      <c r="Q231" s="530">
        <v>2</v>
      </c>
      <c r="R231" s="470">
        <v>73329.69</v>
      </c>
      <c r="S231" s="470">
        <v>1632</v>
      </c>
      <c r="T231" s="531">
        <v>44.93</v>
      </c>
      <c r="U231" s="530">
        <v>2</v>
      </c>
      <c r="V231" s="470">
        <v>35190.85</v>
      </c>
      <c r="W231" s="470">
        <v>305</v>
      </c>
      <c r="X231" s="531">
        <v>115.38</v>
      </c>
    </row>
    <row r="232" spans="2:24" x14ac:dyDescent="0.2">
      <c r="B232" s="470" t="s">
        <v>379</v>
      </c>
      <c r="C232" s="470" t="s">
        <v>380</v>
      </c>
      <c r="D232" s="470" t="s">
        <v>731</v>
      </c>
      <c r="E232" s="530">
        <v>3</v>
      </c>
      <c r="F232" s="470">
        <v>8548.93</v>
      </c>
      <c r="G232" s="470">
        <v>41</v>
      </c>
      <c r="H232" s="531">
        <v>208.51</v>
      </c>
      <c r="I232" s="530">
        <v>1</v>
      </c>
      <c r="J232" s="470">
        <v>5080.53</v>
      </c>
      <c r="K232" s="470">
        <v>21</v>
      </c>
      <c r="L232" s="531">
        <v>241.93</v>
      </c>
      <c r="M232" s="530"/>
      <c r="N232" s="470"/>
      <c r="O232" s="470"/>
      <c r="P232" s="531"/>
      <c r="Q232" s="530"/>
      <c r="R232" s="470"/>
      <c r="S232" s="470"/>
      <c r="T232" s="531"/>
      <c r="U232" s="530">
        <v>2</v>
      </c>
      <c r="V232" s="470">
        <v>3468.4</v>
      </c>
      <c r="W232" s="470">
        <v>20</v>
      </c>
      <c r="X232" s="531">
        <v>173.42</v>
      </c>
    </row>
    <row r="233" spans="2:24" x14ac:dyDescent="0.2">
      <c r="B233" s="470" t="s">
        <v>67</v>
      </c>
      <c r="C233" s="470" t="s">
        <v>66</v>
      </c>
      <c r="D233" s="470" t="s">
        <v>662</v>
      </c>
      <c r="E233" s="530">
        <v>27</v>
      </c>
      <c r="F233" s="470">
        <v>246040.71</v>
      </c>
      <c r="G233" s="470">
        <v>14376</v>
      </c>
      <c r="H233" s="531">
        <v>17.11</v>
      </c>
      <c r="I233" s="530">
        <v>5</v>
      </c>
      <c r="J233" s="470">
        <v>43909.020000000004</v>
      </c>
      <c r="K233" s="470">
        <v>2750</v>
      </c>
      <c r="L233" s="531">
        <v>15.97</v>
      </c>
      <c r="M233" s="530">
        <v>6</v>
      </c>
      <c r="N233" s="470">
        <v>57391.79</v>
      </c>
      <c r="O233" s="470">
        <v>3206</v>
      </c>
      <c r="P233" s="531">
        <v>17.899999999999999</v>
      </c>
      <c r="Q233" s="530">
        <v>8</v>
      </c>
      <c r="R233" s="470">
        <v>57707.979999999996</v>
      </c>
      <c r="S233" s="470">
        <v>2936</v>
      </c>
      <c r="T233" s="531">
        <v>19.66</v>
      </c>
      <c r="U233" s="530">
        <v>8</v>
      </c>
      <c r="V233" s="470">
        <v>87031.920000000013</v>
      </c>
      <c r="W233" s="470">
        <v>5484</v>
      </c>
      <c r="X233" s="531">
        <v>15.87</v>
      </c>
    </row>
    <row r="234" spans="2:24" x14ac:dyDescent="0.2">
      <c r="B234" s="470" t="s">
        <v>70</v>
      </c>
      <c r="C234" s="470" t="s">
        <v>759</v>
      </c>
      <c r="D234" s="470" t="s">
        <v>731</v>
      </c>
      <c r="E234" s="530">
        <v>33</v>
      </c>
      <c r="F234" s="470">
        <v>321948.58</v>
      </c>
      <c r="G234" s="470">
        <v>5882</v>
      </c>
      <c r="H234" s="531">
        <v>54.73</v>
      </c>
      <c r="I234" s="530">
        <v>8</v>
      </c>
      <c r="J234" s="470">
        <v>62586.880000000005</v>
      </c>
      <c r="K234" s="470">
        <v>896</v>
      </c>
      <c r="L234" s="531">
        <v>69.849999999999994</v>
      </c>
      <c r="M234" s="530">
        <v>9</v>
      </c>
      <c r="N234" s="470">
        <v>61571.14</v>
      </c>
      <c r="O234" s="470">
        <v>1048</v>
      </c>
      <c r="P234" s="531">
        <v>58.75</v>
      </c>
      <c r="Q234" s="530">
        <v>8</v>
      </c>
      <c r="R234" s="470">
        <v>96011.44</v>
      </c>
      <c r="S234" s="470">
        <v>1666</v>
      </c>
      <c r="T234" s="531">
        <v>57.63</v>
      </c>
      <c r="U234" s="530">
        <v>8</v>
      </c>
      <c r="V234" s="470">
        <v>101779.12</v>
      </c>
      <c r="W234" s="470">
        <v>2272</v>
      </c>
      <c r="X234" s="531">
        <v>44.8</v>
      </c>
    </row>
    <row r="235" spans="2:24" x14ac:dyDescent="0.2">
      <c r="B235" s="470" t="s">
        <v>72</v>
      </c>
      <c r="C235" s="470" t="s">
        <v>71</v>
      </c>
      <c r="D235" s="470" t="s">
        <v>662</v>
      </c>
      <c r="E235" s="530">
        <v>18</v>
      </c>
      <c r="F235" s="470">
        <v>572544.5</v>
      </c>
      <c r="G235" s="470">
        <v>21377</v>
      </c>
      <c r="H235" s="531">
        <v>26.78</v>
      </c>
      <c r="I235" s="530">
        <v>4</v>
      </c>
      <c r="J235" s="470">
        <v>266172</v>
      </c>
      <c r="K235" s="470">
        <v>11965</v>
      </c>
      <c r="L235" s="531">
        <v>22.25</v>
      </c>
      <c r="M235" s="530">
        <v>4</v>
      </c>
      <c r="N235" s="470">
        <v>64434.850000000006</v>
      </c>
      <c r="O235" s="470">
        <v>3437</v>
      </c>
      <c r="P235" s="531">
        <v>18.75</v>
      </c>
      <c r="Q235" s="530">
        <v>6</v>
      </c>
      <c r="R235" s="470">
        <v>123428.59999999999</v>
      </c>
      <c r="S235" s="470">
        <v>3350</v>
      </c>
      <c r="T235" s="531">
        <v>36.840000000000003</v>
      </c>
      <c r="U235" s="530">
        <v>4</v>
      </c>
      <c r="V235" s="470">
        <v>118509.05</v>
      </c>
      <c r="W235" s="470">
        <v>2625</v>
      </c>
      <c r="X235" s="531">
        <v>45.15</v>
      </c>
    </row>
    <row r="236" spans="2:24" x14ac:dyDescent="0.2">
      <c r="B236" s="470" t="s">
        <v>76</v>
      </c>
      <c r="C236" s="470" t="s">
        <v>75</v>
      </c>
      <c r="D236" s="470" t="s">
        <v>662</v>
      </c>
      <c r="E236" s="530">
        <v>20</v>
      </c>
      <c r="F236" s="470">
        <v>815745.98999999987</v>
      </c>
      <c r="G236" s="470">
        <v>31733</v>
      </c>
      <c r="H236" s="531">
        <v>25.71</v>
      </c>
      <c r="I236" s="530">
        <v>4</v>
      </c>
      <c r="J236" s="470">
        <v>428784.1</v>
      </c>
      <c r="K236" s="470">
        <v>15530</v>
      </c>
      <c r="L236" s="531">
        <v>27.61</v>
      </c>
      <c r="M236" s="530">
        <v>5</v>
      </c>
      <c r="N236" s="470">
        <v>119570.48999999999</v>
      </c>
      <c r="O236" s="470">
        <v>5358</v>
      </c>
      <c r="P236" s="531">
        <v>22.32</v>
      </c>
      <c r="Q236" s="530">
        <v>7</v>
      </c>
      <c r="R236" s="470">
        <v>167826.10000000003</v>
      </c>
      <c r="S236" s="470">
        <v>7425</v>
      </c>
      <c r="T236" s="531">
        <v>22.6</v>
      </c>
      <c r="U236" s="530">
        <v>4</v>
      </c>
      <c r="V236" s="470">
        <v>99565.3</v>
      </c>
      <c r="W236" s="470">
        <v>3420</v>
      </c>
      <c r="X236" s="531">
        <v>29.11</v>
      </c>
    </row>
    <row r="237" spans="2:24" x14ac:dyDescent="0.2">
      <c r="B237" s="470" t="s">
        <v>381</v>
      </c>
      <c r="C237" s="470" t="s">
        <v>382</v>
      </c>
      <c r="D237" s="470" t="s">
        <v>605</v>
      </c>
      <c r="E237" s="530">
        <v>3</v>
      </c>
      <c r="F237" s="470">
        <v>61196.88</v>
      </c>
      <c r="G237" s="470">
        <v>32</v>
      </c>
      <c r="H237" s="531">
        <v>1912.4</v>
      </c>
      <c r="I237" s="530">
        <v>1</v>
      </c>
      <c r="J237" s="470">
        <v>50313.599999999999</v>
      </c>
      <c r="K237" s="470">
        <v>24</v>
      </c>
      <c r="L237" s="531">
        <v>2096.4</v>
      </c>
      <c r="M237" s="530">
        <v>1</v>
      </c>
      <c r="N237" s="470">
        <v>6552.3</v>
      </c>
      <c r="O237" s="470">
        <v>6</v>
      </c>
      <c r="P237" s="531">
        <v>1092.05</v>
      </c>
      <c r="Q237" s="530">
        <v>1</v>
      </c>
      <c r="R237" s="470">
        <v>4330.9799999999996</v>
      </c>
      <c r="S237" s="470">
        <v>2</v>
      </c>
      <c r="T237" s="531">
        <v>2165.4899999999998</v>
      </c>
      <c r="U237" s="530"/>
      <c r="V237" s="470"/>
      <c r="W237" s="470"/>
      <c r="X237" s="531"/>
    </row>
    <row r="238" spans="2:24" x14ac:dyDescent="0.2">
      <c r="B238" s="470" t="s">
        <v>383</v>
      </c>
      <c r="C238" s="470" t="s">
        <v>624</v>
      </c>
      <c r="D238" s="470" t="s">
        <v>605</v>
      </c>
      <c r="E238" s="530">
        <v>6</v>
      </c>
      <c r="F238" s="470">
        <v>222448.39</v>
      </c>
      <c r="G238" s="470">
        <v>127</v>
      </c>
      <c r="H238" s="531">
        <v>1751.56</v>
      </c>
      <c r="I238" s="530">
        <v>1</v>
      </c>
      <c r="J238" s="470">
        <v>161192.38</v>
      </c>
      <c r="K238" s="470">
        <v>86</v>
      </c>
      <c r="L238" s="531">
        <v>1874.33</v>
      </c>
      <c r="M238" s="530">
        <v>1</v>
      </c>
      <c r="N238" s="470">
        <v>14511.33</v>
      </c>
      <c r="O238" s="470">
        <v>9</v>
      </c>
      <c r="P238" s="531">
        <v>1612.37</v>
      </c>
      <c r="Q238" s="530">
        <v>4</v>
      </c>
      <c r="R238" s="470">
        <v>46744.68</v>
      </c>
      <c r="S238" s="470">
        <v>32</v>
      </c>
      <c r="T238" s="531">
        <v>1460.77</v>
      </c>
      <c r="U238" s="530"/>
      <c r="V238" s="470"/>
      <c r="W238" s="470"/>
      <c r="X238" s="531"/>
    </row>
    <row r="239" spans="2:24" x14ac:dyDescent="0.2">
      <c r="B239" s="470" t="s">
        <v>384</v>
      </c>
      <c r="C239" s="470" t="s">
        <v>760</v>
      </c>
      <c r="D239" s="470" t="s">
        <v>605</v>
      </c>
      <c r="E239" s="530">
        <v>5</v>
      </c>
      <c r="F239" s="470">
        <v>126686.96</v>
      </c>
      <c r="G239" s="470">
        <v>32</v>
      </c>
      <c r="H239" s="531">
        <v>3958.97</v>
      </c>
      <c r="I239" s="530"/>
      <c r="J239" s="470"/>
      <c r="K239" s="470"/>
      <c r="L239" s="531"/>
      <c r="M239" s="530">
        <v>1</v>
      </c>
      <c r="N239" s="470">
        <v>33406.800000000003</v>
      </c>
      <c r="O239" s="470">
        <v>12</v>
      </c>
      <c r="P239" s="531">
        <v>2783.9</v>
      </c>
      <c r="Q239" s="530">
        <v>3</v>
      </c>
      <c r="R239" s="470">
        <v>73862.179999999993</v>
      </c>
      <c r="S239" s="470">
        <v>14</v>
      </c>
      <c r="T239" s="531">
        <v>5275.87</v>
      </c>
      <c r="U239" s="530">
        <v>1</v>
      </c>
      <c r="V239" s="470">
        <v>19417.98</v>
      </c>
      <c r="W239" s="470">
        <v>6</v>
      </c>
      <c r="X239" s="531">
        <v>3236.33</v>
      </c>
    </row>
    <row r="240" spans="2:24" x14ac:dyDescent="0.2">
      <c r="B240" s="470" t="s">
        <v>761</v>
      </c>
      <c r="C240" s="470" t="s">
        <v>762</v>
      </c>
      <c r="D240" s="470" t="s">
        <v>605</v>
      </c>
      <c r="E240" s="530">
        <v>16</v>
      </c>
      <c r="F240" s="470">
        <v>1111334.01</v>
      </c>
      <c r="G240" s="470">
        <v>340</v>
      </c>
      <c r="H240" s="531">
        <v>3268.63</v>
      </c>
      <c r="I240" s="530">
        <v>4</v>
      </c>
      <c r="J240" s="470">
        <v>438011.89</v>
      </c>
      <c r="K240" s="470">
        <v>164</v>
      </c>
      <c r="L240" s="531">
        <v>2670.8</v>
      </c>
      <c r="M240" s="530">
        <v>4</v>
      </c>
      <c r="N240" s="470">
        <v>240606.78</v>
      </c>
      <c r="O240" s="470">
        <v>70</v>
      </c>
      <c r="P240" s="531">
        <v>3437.24</v>
      </c>
      <c r="Q240" s="530">
        <v>5</v>
      </c>
      <c r="R240" s="470">
        <v>209745.91</v>
      </c>
      <c r="S240" s="470">
        <v>60</v>
      </c>
      <c r="T240" s="531">
        <v>3495.77</v>
      </c>
      <c r="U240" s="530">
        <v>3</v>
      </c>
      <c r="V240" s="470">
        <v>222969.43</v>
      </c>
      <c r="W240" s="470">
        <v>46</v>
      </c>
      <c r="X240" s="531">
        <v>4847.16</v>
      </c>
    </row>
    <row r="241" spans="2:24" x14ac:dyDescent="0.2">
      <c r="B241" s="470" t="s">
        <v>385</v>
      </c>
      <c r="C241" s="470" t="s">
        <v>386</v>
      </c>
      <c r="D241" s="470" t="s">
        <v>605</v>
      </c>
      <c r="E241" s="530">
        <v>20</v>
      </c>
      <c r="F241" s="470">
        <v>1691086.0899999999</v>
      </c>
      <c r="G241" s="470">
        <v>340</v>
      </c>
      <c r="H241" s="531">
        <v>4973.78</v>
      </c>
      <c r="I241" s="530">
        <v>4</v>
      </c>
      <c r="J241" s="470">
        <v>702025.6100000001</v>
      </c>
      <c r="K241" s="470">
        <v>140</v>
      </c>
      <c r="L241" s="531">
        <v>5014.47</v>
      </c>
      <c r="M241" s="530">
        <v>5</v>
      </c>
      <c r="N241" s="470">
        <v>361233.81</v>
      </c>
      <c r="O241" s="470">
        <v>76</v>
      </c>
      <c r="P241" s="531">
        <v>4753.08</v>
      </c>
      <c r="Q241" s="530">
        <v>7</v>
      </c>
      <c r="R241" s="470">
        <v>372529.3</v>
      </c>
      <c r="S241" s="470">
        <v>72</v>
      </c>
      <c r="T241" s="531">
        <v>5174.0200000000004</v>
      </c>
      <c r="U241" s="530">
        <v>4</v>
      </c>
      <c r="V241" s="470">
        <v>255297.37</v>
      </c>
      <c r="W241" s="470">
        <v>52</v>
      </c>
      <c r="X241" s="531">
        <v>4909.5600000000004</v>
      </c>
    </row>
    <row r="242" spans="2:24" x14ac:dyDescent="0.2">
      <c r="B242" s="470" t="s">
        <v>78</v>
      </c>
      <c r="C242" s="470" t="s">
        <v>77</v>
      </c>
      <c r="D242" s="470" t="s">
        <v>763</v>
      </c>
      <c r="E242" s="530">
        <v>3</v>
      </c>
      <c r="F242" s="470">
        <v>53761.8</v>
      </c>
      <c r="G242" s="470">
        <v>32</v>
      </c>
      <c r="H242" s="531">
        <v>1680.06</v>
      </c>
      <c r="I242" s="530">
        <v>1</v>
      </c>
      <c r="J242" s="470">
        <v>45206.520000000004</v>
      </c>
      <c r="K242" s="470">
        <v>24</v>
      </c>
      <c r="L242" s="531">
        <v>1883.61</v>
      </c>
      <c r="M242" s="530">
        <v>1</v>
      </c>
      <c r="N242" s="470">
        <v>6552.3</v>
      </c>
      <c r="O242" s="470">
        <v>6</v>
      </c>
      <c r="P242" s="531">
        <v>1092.05</v>
      </c>
      <c r="Q242" s="530">
        <v>1</v>
      </c>
      <c r="R242" s="470">
        <v>2002.98</v>
      </c>
      <c r="S242" s="470">
        <v>2</v>
      </c>
      <c r="T242" s="531">
        <v>1001.49</v>
      </c>
      <c r="U242" s="530"/>
      <c r="V242" s="470"/>
      <c r="W242" s="470"/>
      <c r="X242" s="531"/>
    </row>
    <row r="243" spans="2:24" x14ac:dyDescent="0.2">
      <c r="B243" s="470" t="s">
        <v>387</v>
      </c>
      <c r="C243" s="470" t="s">
        <v>388</v>
      </c>
      <c r="D243" s="470" t="s">
        <v>605</v>
      </c>
      <c r="E243" s="530">
        <v>18</v>
      </c>
      <c r="F243" s="470">
        <v>421200.02999999997</v>
      </c>
      <c r="G243" s="470">
        <v>30</v>
      </c>
      <c r="H243" s="531">
        <v>14040</v>
      </c>
      <c r="I243" s="530">
        <v>4</v>
      </c>
      <c r="J243" s="470">
        <v>100869.72</v>
      </c>
      <c r="K243" s="470">
        <v>7</v>
      </c>
      <c r="L243" s="531">
        <v>14409.96</v>
      </c>
      <c r="M243" s="530">
        <v>5</v>
      </c>
      <c r="N243" s="470">
        <v>90256.36</v>
      </c>
      <c r="O243" s="470">
        <v>8</v>
      </c>
      <c r="P243" s="531">
        <v>11282.05</v>
      </c>
      <c r="Q243" s="530">
        <v>5</v>
      </c>
      <c r="R243" s="470">
        <v>114847.31</v>
      </c>
      <c r="S243" s="470">
        <v>9</v>
      </c>
      <c r="T243" s="531">
        <v>12760.81</v>
      </c>
      <c r="U243" s="530">
        <v>4</v>
      </c>
      <c r="V243" s="470">
        <v>115226.64</v>
      </c>
      <c r="W243" s="470">
        <v>6</v>
      </c>
      <c r="X243" s="531">
        <v>19204.439999999999</v>
      </c>
    </row>
    <row r="244" spans="2:24" x14ac:dyDescent="0.2">
      <c r="B244" s="470" t="s">
        <v>810</v>
      </c>
      <c r="C244" s="470" t="s">
        <v>811</v>
      </c>
      <c r="D244" s="470" t="s">
        <v>724</v>
      </c>
      <c r="E244" s="530">
        <v>6</v>
      </c>
      <c r="F244" s="470">
        <v>33288.400000000001</v>
      </c>
      <c r="G244" s="470">
        <v>25</v>
      </c>
      <c r="H244" s="531">
        <v>1331.54</v>
      </c>
      <c r="I244" s="530">
        <v>1</v>
      </c>
      <c r="J244" s="470">
        <v>4800</v>
      </c>
      <c r="K244" s="470">
        <v>4</v>
      </c>
      <c r="L244" s="531">
        <v>1200</v>
      </c>
      <c r="M244" s="530">
        <v>2</v>
      </c>
      <c r="N244" s="470">
        <v>11815.08</v>
      </c>
      <c r="O244" s="470">
        <v>9</v>
      </c>
      <c r="P244" s="531">
        <v>1312.79</v>
      </c>
      <c r="Q244" s="530">
        <v>2</v>
      </c>
      <c r="R244" s="470">
        <v>11073.310000000001</v>
      </c>
      <c r="S244" s="470">
        <v>9</v>
      </c>
      <c r="T244" s="531">
        <v>1230.3699999999999</v>
      </c>
      <c r="U244" s="530">
        <v>1</v>
      </c>
      <c r="V244" s="470">
        <v>5600.01</v>
      </c>
      <c r="W244" s="470">
        <v>3</v>
      </c>
      <c r="X244" s="531">
        <v>1866.67</v>
      </c>
    </row>
    <row r="245" spans="2:24" x14ac:dyDescent="0.2">
      <c r="B245" s="470" t="s">
        <v>389</v>
      </c>
      <c r="C245" s="470" t="s">
        <v>812</v>
      </c>
      <c r="D245" s="470" t="s">
        <v>657</v>
      </c>
      <c r="E245" s="530">
        <v>3</v>
      </c>
      <c r="F245" s="470">
        <v>75706.600000000006</v>
      </c>
      <c r="G245" s="470">
        <v>1120</v>
      </c>
      <c r="H245" s="531">
        <v>67.599999999999994</v>
      </c>
      <c r="I245" s="530"/>
      <c r="J245" s="470"/>
      <c r="K245" s="470"/>
      <c r="L245" s="531"/>
      <c r="M245" s="530">
        <v>1</v>
      </c>
      <c r="N245" s="470">
        <v>45862.5</v>
      </c>
      <c r="O245" s="470">
        <v>750</v>
      </c>
      <c r="P245" s="531">
        <v>61.15</v>
      </c>
      <c r="Q245" s="530"/>
      <c r="R245" s="470"/>
      <c r="S245" s="470"/>
      <c r="T245" s="531"/>
      <c r="U245" s="530">
        <v>2</v>
      </c>
      <c r="V245" s="470">
        <v>29844.1</v>
      </c>
      <c r="W245" s="470">
        <v>370</v>
      </c>
      <c r="X245" s="531">
        <v>80.66</v>
      </c>
    </row>
    <row r="246" spans="2:24" x14ac:dyDescent="0.2">
      <c r="B246" s="470" t="s">
        <v>390</v>
      </c>
      <c r="C246" s="470" t="s">
        <v>813</v>
      </c>
      <c r="D246" s="470" t="s">
        <v>662</v>
      </c>
      <c r="E246" s="530">
        <v>3</v>
      </c>
      <c r="F246" s="470">
        <v>24594.51</v>
      </c>
      <c r="G246" s="470">
        <v>376.6</v>
      </c>
      <c r="H246" s="531">
        <v>65.31</v>
      </c>
      <c r="I246" s="530">
        <v>1</v>
      </c>
      <c r="J246" s="470">
        <v>2478.6</v>
      </c>
      <c r="K246" s="470">
        <v>170</v>
      </c>
      <c r="L246" s="531">
        <v>14.58</v>
      </c>
      <c r="M246" s="530"/>
      <c r="N246" s="470"/>
      <c r="O246" s="470"/>
      <c r="P246" s="531"/>
      <c r="Q246" s="530">
        <v>2</v>
      </c>
      <c r="R246" s="470">
        <v>22115.91</v>
      </c>
      <c r="S246" s="470">
        <v>206.6</v>
      </c>
      <c r="T246" s="531">
        <v>107.05</v>
      </c>
      <c r="U246" s="530"/>
      <c r="V246" s="470"/>
      <c r="W246" s="470"/>
      <c r="X246" s="531"/>
    </row>
    <row r="247" spans="2:24" x14ac:dyDescent="0.2">
      <c r="B247" s="470" t="s">
        <v>391</v>
      </c>
      <c r="C247" s="470" t="s">
        <v>814</v>
      </c>
      <c r="D247" s="470" t="s">
        <v>658</v>
      </c>
      <c r="E247" s="530">
        <v>6</v>
      </c>
      <c r="F247" s="470">
        <v>42899.05</v>
      </c>
      <c r="G247" s="470">
        <v>1079.4000000000001</v>
      </c>
      <c r="H247" s="531">
        <v>39.74</v>
      </c>
      <c r="I247" s="530">
        <v>2</v>
      </c>
      <c r="J247" s="470">
        <v>5470.25</v>
      </c>
      <c r="K247" s="470">
        <v>117</v>
      </c>
      <c r="L247" s="531">
        <v>46.75</v>
      </c>
      <c r="M247" s="530">
        <v>1</v>
      </c>
      <c r="N247" s="470">
        <v>13275</v>
      </c>
      <c r="O247" s="470">
        <v>500</v>
      </c>
      <c r="P247" s="531">
        <v>26.55</v>
      </c>
      <c r="Q247" s="530">
        <v>3</v>
      </c>
      <c r="R247" s="470">
        <v>24153.800000000003</v>
      </c>
      <c r="S247" s="470">
        <v>462.4</v>
      </c>
      <c r="T247" s="531">
        <v>52.24</v>
      </c>
      <c r="U247" s="530"/>
      <c r="V247" s="470"/>
      <c r="W247" s="470"/>
      <c r="X247" s="531"/>
    </row>
    <row r="248" spans="2:24" x14ac:dyDescent="0.2">
      <c r="B248" s="470" t="s">
        <v>393</v>
      </c>
      <c r="C248" s="470" t="s">
        <v>818</v>
      </c>
      <c r="D248" s="470" t="s">
        <v>662</v>
      </c>
      <c r="E248" s="530">
        <v>2</v>
      </c>
      <c r="F248" s="470">
        <v>60891.199999999997</v>
      </c>
      <c r="G248" s="470">
        <v>1550</v>
      </c>
      <c r="H248" s="531">
        <v>39.28</v>
      </c>
      <c r="I248" s="530">
        <v>1</v>
      </c>
      <c r="J248" s="470">
        <v>36051.199999999997</v>
      </c>
      <c r="K248" s="470">
        <v>860</v>
      </c>
      <c r="L248" s="531">
        <v>41.92</v>
      </c>
      <c r="M248" s="530"/>
      <c r="N248" s="470"/>
      <c r="O248" s="470"/>
      <c r="P248" s="531"/>
      <c r="Q248" s="530">
        <v>1</v>
      </c>
      <c r="R248" s="470">
        <v>24840</v>
      </c>
      <c r="S248" s="470">
        <v>690</v>
      </c>
      <c r="T248" s="531">
        <v>36</v>
      </c>
      <c r="U248" s="530"/>
      <c r="V248" s="470"/>
      <c r="W248" s="470"/>
      <c r="X248" s="531"/>
    </row>
    <row r="249" spans="2:24" x14ac:dyDescent="0.2">
      <c r="B249" s="470" t="s">
        <v>394</v>
      </c>
      <c r="C249" s="470" t="s">
        <v>819</v>
      </c>
      <c r="D249" s="470" t="s">
        <v>662</v>
      </c>
      <c r="E249" s="530">
        <v>1</v>
      </c>
      <c r="F249" s="470">
        <v>6060.48</v>
      </c>
      <c r="G249" s="470">
        <v>12</v>
      </c>
      <c r="H249" s="531">
        <v>505.04</v>
      </c>
      <c r="I249" s="530">
        <v>1</v>
      </c>
      <c r="J249" s="470">
        <v>6060.48</v>
      </c>
      <c r="K249" s="470">
        <v>12</v>
      </c>
      <c r="L249" s="531">
        <v>505.04</v>
      </c>
      <c r="M249" s="530"/>
      <c r="N249" s="470"/>
      <c r="O249" s="470"/>
      <c r="P249" s="531"/>
      <c r="Q249" s="530"/>
      <c r="R249" s="470"/>
      <c r="S249" s="470"/>
      <c r="T249" s="531"/>
      <c r="U249" s="530"/>
      <c r="V249" s="470"/>
      <c r="W249" s="470"/>
      <c r="X249" s="531"/>
    </row>
    <row r="250" spans="2:24" x14ac:dyDescent="0.2">
      <c r="B250" s="470" t="s">
        <v>395</v>
      </c>
      <c r="C250" s="470" t="s">
        <v>820</v>
      </c>
      <c r="D250" s="470" t="s">
        <v>662</v>
      </c>
      <c r="E250" s="530">
        <v>3</v>
      </c>
      <c r="F250" s="470">
        <v>96699.3</v>
      </c>
      <c r="G250" s="470">
        <v>240</v>
      </c>
      <c r="H250" s="531">
        <v>402.91</v>
      </c>
      <c r="I250" s="530"/>
      <c r="J250" s="470"/>
      <c r="K250" s="470"/>
      <c r="L250" s="531"/>
      <c r="M250" s="530"/>
      <c r="N250" s="470"/>
      <c r="O250" s="470"/>
      <c r="P250" s="531"/>
      <c r="Q250" s="530">
        <v>3</v>
      </c>
      <c r="R250" s="470">
        <v>96699.3</v>
      </c>
      <c r="S250" s="470">
        <v>240</v>
      </c>
      <c r="T250" s="531">
        <v>402.91</v>
      </c>
      <c r="U250" s="530"/>
      <c r="V250" s="470"/>
      <c r="W250" s="470"/>
      <c r="X250" s="531"/>
    </row>
    <row r="251" spans="2:24" x14ac:dyDescent="0.2">
      <c r="B251" s="470" t="s">
        <v>396</v>
      </c>
      <c r="C251" s="470" t="s">
        <v>821</v>
      </c>
      <c r="D251" s="470" t="s">
        <v>662</v>
      </c>
      <c r="E251" s="530">
        <v>1</v>
      </c>
      <c r="F251" s="470">
        <v>4766.7</v>
      </c>
      <c r="G251" s="470">
        <v>10</v>
      </c>
      <c r="H251" s="531">
        <v>476.67</v>
      </c>
      <c r="I251" s="530"/>
      <c r="J251" s="470"/>
      <c r="K251" s="470"/>
      <c r="L251" s="531"/>
      <c r="M251" s="530"/>
      <c r="N251" s="470"/>
      <c r="O251" s="470"/>
      <c r="P251" s="531"/>
      <c r="Q251" s="530">
        <v>1</v>
      </c>
      <c r="R251" s="470">
        <v>4766.7</v>
      </c>
      <c r="S251" s="470">
        <v>10</v>
      </c>
      <c r="T251" s="531">
        <v>476.67</v>
      </c>
      <c r="U251" s="530"/>
      <c r="V251" s="470"/>
      <c r="W251" s="470"/>
      <c r="X251" s="531"/>
    </row>
    <row r="252" spans="2:24" x14ac:dyDescent="0.2">
      <c r="B252" s="470" t="s">
        <v>397</v>
      </c>
      <c r="C252" s="470" t="s">
        <v>822</v>
      </c>
      <c r="D252" s="470" t="s">
        <v>662</v>
      </c>
      <c r="E252" s="530">
        <v>3</v>
      </c>
      <c r="F252" s="470">
        <v>522069.06</v>
      </c>
      <c r="G252" s="470">
        <v>1359</v>
      </c>
      <c r="H252" s="531">
        <v>384.16</v>
      </c>
      <c r="I252" s="530"/>
      <c r="J252" s="470"/>
      <c r="K252" s="470"/>
      <c r="L252" s="531"/>
      <c r="M252" s="530">
        <v>2</v>
      </c>
      <c r="N252" s="470">
        <v>108069.06</v>
      </c>
      <c r="O252" s="470">
        <v>1221</v>
      </c>
      <c r="P252" s="531">
        <v>88.51</v>
      </c>
      <c r="Q252" s="530"/>
      <c r="R252" s="470"/>
      <c r="S252" s="470"/>
      <c r="T252" s="531"/>
      <c r="U252" s="530">
        <v>1</v>
      </c>
      <c r="V252" s="470">
        <v>414000</v>
      </c>
      <c r="W252" s="470">
        <v>138</v>
      </c>
      <c r="X252" s="531">
        <v>3000</v>
      </c>
    </row>
    <row r="253" spans="2:24" x14ac:dyDescent="0.2">
      <c r="B253" s="470" t="s">
        <v>398</v>
      </c>
      <c r="C253" s="470" t="s">
        <v>823</v>
      </c>
      <c r="D253" s="470" t="s">
        <v>662</v>
      </c>
      <c r="E253" s="530">
        <v>8</v>
      </c>
      <c r="F253" s="470">
        <v>909133.37999999989</v>
      </c>
      <c r="G253" s="470">
        <v>5425.8</v>
      </c>
      <c r="H253" s="531">
        <v>167.56</v>
      </c>
      <c r="I253" s="530">
        <v>1</v>
      </c>
      <c r="J253" s="470">
        <v>370151.10000000003</v>
      </c>
      <c r="K253" s="470">
        <v>2460</v>
      </c>
      <c r="L253" s="531">
        <v>150.47</v>
      </c>
      <c r="M253" s="530">
        <v>2</v>
      </c>
      <c r="N253" s="470">
        <v>350133.48</v>
      </c>
      <c r="O253" s="470">
        <v>2461</v>
      </c>
      <c r="P253" s="531">
        <v>142.27000000000001</v>
      </c>
      <c r="Q253" s="530">
        <v>3</v>
      </c>
      <c r="R253" s="470">
        <v>51988.67</v>
      </c>
      <c r="S253" s="470">
        <v>123.8</v>
      </c>
      <c r="T253" s="531">
        <v>419.94</v>
      </c>
      <c r="U253" s="530">
        <v>2</v>
      </c>
      <c r="V253" s="470">
        <v>136860.13</v>
      </c>
      <c r="W253" s="470">
        <v>381</v>
      </c>
      <c r="X253" s="531">
        <v>359.21</v>
      </c>
    </row>
    <row r="254" spans="2:24" x14ac:dyDescent="0.2">
      <c r="B254" s="470" t="s">
        <v>399</v>
      </c>
      <c r="C254" s="470" t="s">
        <v>826</v>
      </c>
      <c r="D254" s="470" t="s">
        <v>658</v>
      </c>
      <c r="E254" s="530">
        <v>3</v>
      </c>
      <c r="F254" s="470">
        <v>83609.97</v>
      </c>
      <c r="G254" s="470">
        <v>1199</v>
      </c>
      <c r="H254" s="531">
        <v>69.73</v>
      </c>
      <c r="I254" s="530"/>
      <c r="J254" s="470"/>
      <c r="K254" s="470"/>
      <c r="L254" s="531"/>
      <c r="M254" s="530">
        <v>2</v>
      </c>
      <c r="N254" s="470">
        <v>78362</v>
      </c>
      <c r="O254" s="470">
        <v>1120</v>
      </c>
      <c r="P254" s="531">
        <v>69.97</v>
      </c>
      <c r="Q254" s="530">
        <v>1</v>
      </c>
      <c r="R254" s="470">
        <v>5247.97</v>
      </c>
      <c r="S254" s="470">
        <v>79</v>
      </c>
      <c r="T254" s="531">
        <v>66.430000000000007</v>
      </c>
      <c r="U254" s="530"/>
      <c r="V254" s="470"/>
      <c r="W254" s="470"/>
      <c r="X254" s="531"/>
    </row>
    <row r="255" spans="2:24" x14ac:dyDescent="0.2">
      <c r="B255" s="470" t="s">
        <v>400</v>
      </c>
      <c r="C255" s="470" t="s">
        <v>401</v>
      </c>
      <c r="D255" s="470" t="s">
        <v>658</v>
      </c>
      <c r="E255" s="530">
        <v>2</v>
      </c>
      <c r="F255" s="470">
        <v>218152.72</v>
      </c>
      <c r="G255" s="470">
        <v>1439.8</v>
      </c>
      <c r="H255" s="531">
        <v>151.52000000000001</v>
      </c>
      <c r="I255" s="530"/>
      <c r="J255" s="470"/>
      <c r="K255" s="470"/>
      <c r="L255" s="531"/>
      <c r="M255" s="530"/>
      <c r="N255" s="470"/>
      <c r="O255" s="470"/>
      <c r="P255" s="531"/>
      <c r="Q255" s="530">
        <v>2</v>
      </c>
      <c r="R255" s="470">
        <v>218152.72</v>
      </c>
      <c r="S255" s="470">
        <v>1439.8</v>
      </c>
      <c r="T255" s="531">
        <v>151.52000000000001</v>
      </c>
      <c r="U255" s="530"/>
      <c r="V255" s="470"/>
      <c r="W255" s="470"/>
      <c r="X255" s="531"/>
    </row>
    <row r="256" spans="2:24" x14ac:dyDescent="0.2">
      <c r="B256" s="470" t="s">
        <v>402</v>
      </c>
      <c r="C256" s="470" t="s">
        <v>403</v>
      </c>
      <c r="D256" s="470" t="s">
        <v>662</v>
      </c>
      <c r="E256" s="530">
        <v>3</v>
      </c>
      <c r="F256" s="470">
        <v>731741.44000000006</v>
      </c>
      <c r="G256" s="470">
        <v>1428</v>
      </c>
      <c r="H256" s="531">
        <v>512.41999999999996</v>
      </c>
      <c r="I256" s="530">
        <v>1</v>
      </c>
      <c r="J256" s="470">
        <v>424209.24</v>
      </c>
      <c r="K256" s="470">
        <v>828</v>
      </c>
      <c r="L256" s="531">
        <v>512.33000000000004</v>
      </c>
      <c r="M256" s="530">
        <v>1</v>
      </c>
      <c r="N256" s="470">
        <v>108666.8</v>
      </c>
      <c r="O256" s="470">
        <v>220</v>
      </c>
      <c r="P256" s="531">
        <v>493.94</v>
      </c>
      <c r="Q256" s="530"/>
      <c r="R256" s="470"/>
      <c r="S256" s="470"/>
      <c r="T256" s="531"/>
      <c r="U256" s="530">
        <v>1</v>
      </c>
      <c r="V256" s="470">
        <v>198865.4</v>
      </c>
      <c r="W256" s="470">
        <v>380</v>
      </c>
      <c r="X256" s="531">
        <v>523.33000000000004</v>
      </c>
    </row>
    <row r="257" spans="2:24" x14ac:dyDescent="0.2">
      <c r="B257" s="470" t="s">
        <v>404</v>
      </c>
      <c r="C257" s="470" t="s">
        <v>405</v>
      </c>
      <c r="D257" s="470" t="s">
        <v>662</v>
      </c>
      <c r="E257" s="530">
        <v>2</v>
      </c>
      <c r="F257" s="470">
        <v>53758.75</v>
      </c>
      <c r="G257" s="470">
        <v>136</v>
      </c>
      <c r="H257" s="531">
        <v>395.28</v>
      </c>
      <c r="I257" s="530">
        <v>2</v>
      </c>
      <c r="J257" s="470">
        <v>53758.75</v>
      </c>
      <c r="K257" s="470">
        <v>136</v>
      </c>
      <c r="L257" s="531">
        <v>395.28</v>
      </c>
      <c r="M257" s="530"/>
      <c r="N257" s="470"/>
      <c r="O257" s="470"/>
      <c r="P257" s="531"/>
      <c r="Q257" s="530"/>
      <c r="R257" s="470"/>
      <c r="S257" s="470"/>
      <c r="T257" s="531"/>
      <c r="U257" s="530"/>
      <c r="V257" s="470"/>
      <c r="W257" s="470"/>
      <c r="X257" s="531"/>
    </row>
    <row r="258" spans="2:24" x14ac:dyDescent="0.2">
      <c r="B258" s="470" t="s">
        <v>406</v>
      </c>
      <c r="C258" s="470" t="s">
        <v>407</v>
      </c>
      <c r="D258" s="470" t="s">
        <v>658</v>
      </c>
      <c r="E258" s="530">
        <v>1</v>
      </c>
      <c r="F258" s="470">
        <v>54150</v>
      </c>
      <c r="G258" s="470">
        <v>285</v>
      </c>
      <c r="H258" s="531">
        <v>190</v>
      </c>
      <c r="I258" s="530"/>
      <c r="J258" s="470"/>
      <c r="K258" s="470"/>
      <c r="L258" s="531"/>
      <c r="M258" s="530"/>
      <c r="N258" s="470"/>
      <c r="O258" s="470"/>
      <c r="P258" s="531"/>
      <c r="Q258" s="530">
        <v>1</v>
      </c>
      <c r="R258" s="470">
        <v>54150</v>
      </c>
      <c r="S258" s="470">
        <v>285</v>
      </c>
      <c r="T258" s="531">
        <v>190</v>
      </c>
      <c r="U258" s="530"/>
      <c r="V258" s="470"/>
      <c r="W258" s="470"/>
      <c r="X258" s="531"/>
    </row>
    <row r="259" spans="2:24" x14ac:dyDescent="0.2">
      <c r="B259" s="470" t="s">
        <v>412</v>
      </c>
      <c r="C259" s="470" t="s">
        <v>413</v>
      </c>
      <c r="D259" s="470" t="s">
        <v>658</v>
      </c>
      <c r="E259" s="530">
        <v>1</v>
      </c>
      <c r="F259" s="470">
        <v>135960.5</v>
      </c>
      <c r="G259" s="470">
        <v>1609</v>
      </c>
      <c r="H259" s="531">
        <v>84.5</v>
      </c>
      <c r="I259" s="530"/>
      <c r="J259" s="470"/>
      <c r="K259" s="470"/>
      <c r="L259" s="531"/>
      <c r="M259" s="530">
        <v>1</v>
      </c>
      <c r="N259" s="470">
        <v>135960.5</v>
      </c>
      <c r="O259" s="470">
        <v>1609</v>
      </c>
      <c r="P259" s="531">
        <v>84.5</v>
      </c>
      <c r="Q259" s="530"/>
      <c r="R259" s="470"/>
      <c r="S259" s="470"/>
      <c r="T259" s="531"/>
      <c r="U259" s="530"/>
      <c r="V259" s="470"/>
      <c r="W259" s="470"/>
      <c r="X259" s="531"/>
    </row>
    <row r="260" spans="2:24" x14ac:dyDescent="0.2">
      <c r="B260" s="470" t="s">
        <v>29</v>
      </c>
      <c r="C260" s="470" t="s">
        <v>829</v>
      </c>
      <c r="D260" s="470" t="s">
        <v>662</v>
      </c>
      <c r="E260" s="530">
        <v>28</v>
      </c>
      <c r="F260" s="470">
        <v>646110.62</v>
      </c>
      <c r="G260" s="470">
        <v>66358</v>
      </c>
      <c r="H260" s="531">
        <v>9.74</v>
      </c>
      <c r="I260" s="530">
        <v>6</v>
      </c>
      <c r="J260" s="470">
        <v>135939.65</v>
      </c>
      <c r="K260" s="470">
        <v>15170</v>
      </c>
      <c r="L260" s="531">
        <v>8.9600000000000009</v>
      </c>
      <c r="M260" s="530">
        <v>5</v>
      </c>
      <c r="N260" s="470">
        <v>103145</v>
      </c>
      <c r="O260" s="470">
        <v>8920</v>
      </c>
      <c r="P260" s="531">
        <v>11.56</v>
      </c>
      <c r="Q260" s="530">
        <v>7</v>
      </c>
      <c r="R260" s="470">
        <v>318430.36</v>
      </c>
      <c r="S260" s="470">
        <v>36533</v>
      </c>
      <c r="T260" s="531">
        <v>8.7200000000000006</v>
      </c>
      <c r="U260" s="530">
        <v>10</v>
      </c>
      <c r="V260" s="470">
        <v>88595.61</v>
      </c>
      <c r="W260" s="470">
        <v>5735</v>
      </c>
      <c r="X260" s="531">
        <v>15.45</v>
      </c>
    </row>
  </sheetData>
  <mergeCells count="5">
    <mergeCell ref="E1:H3"/>
    <mergeCell ref="I1:L3"/>
    <mergeCell ref="M1:P3"/>
    <mergeCell ref="Q1:T3"/>
    <mergeCell ref="U1:X3"/>
  </mergeCells>
  <pageMargins left="0.7" right="0.7" top="0.75" bottom="0.75" header="0.3" footer="0.3"/>
  <pageSetup orientation="portrait" r:id="rId1"/>
  <headerFooter>
    <oddFooter>&amp;L&amp;1#&amp;"Calibri"&amp;11&amp;K000000Classification: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247"/>
  <sheetViews>
    <sheetView workbookViewId="0">
      <selection sqref="A1:A1048576"/>
    </sheetView>
  </sheetViews>
  <sheetFormatPr defaultRowHeight="14.25" x14ac:dyDescent="0.2"/>
  <cols>
    <col min="1" max="1" width="2.7109375" style="467" customWidth="1"/>
    <col min="2" max="2" width="9.140625" style="467"/>
    <col min="3" max="3" width="50.140625" style="467" customWidth="1"/>
    <col min="4" max="4" width="20.42578125" style="467" customWidth="1"/>
    <col min="5" max="5" width="11.5703125" style="471" customWidth="1"/>
    <col min="6" max="7" width="14.5703125" style="467" customWidth="1"/>
    <col min="8" max="8" width="14.5703125" style="472" customWidth="1"/>
    <col min="9" max="9" width="11.5703125" style="471" customWidth="1"/>
    <col min="10" max="11" width="14.5703125" style="467" customWidth="1"/>
    <col min="12" max="12" width="14.5703125" style="472" customWidth="1"/>
    <col min="13" max="13" width="11.5703125" style="471" customWidth="1"/>
    <col min="14" max="15" width="14.5703125" style="467" customWidth="1"/>
    <col min="16" max="16" width="14.5703125" style="472" customWidth="1"/>
    <col min="17" max="17" width="11.5703125" style="471" customWidth="1"/>
    <col min="18" max="19" width="14.5703125" style="467" customWidth="1"/>
    <col min="20" max="20" width="14.5703125" style="472" customWidth="1"/>
    <col min="21" max="21" width="11.5703125" style="471" customWidth="1"/>
    <col min="22" max="23" width="14.5703125" style="467" customWidth="1"/>
    <col min="24" max="24" width="14.5703125" style="472" customWidth="1"/>
    <col min="25" max="258" width="9.140625" style="467"/>
    <col min="259" max="259" width="50.140625" style="467" customWidth="1"/>
    <col min="260" max="260" width="20.42578125" style="467" customWidth="1"/>
    <col min="261" max="261" width="11.5703125" style="467" customWidth="1"/>
    <col min="262" max="264" width="14.5703125" style="467" customWidth="1"/>
    <col min="265" max="265" width="11.5703125" style="467" customWidth="1"/>
    <col min="266" max="268" width="14.5703125" style="467" customWidth="1"/>
    <col min="269" max="269" width="11.5703125" style="467" customWidth="1"/>
    <col min="270" max="272" width="14.5703125" style="467" customWidth="1"/>
    <col min="273" max="273" width="11.5703125" style="467" customWidth="1"/>
    <col min="274" max="276" width="14.5703125" style="467" customWidth="1"/>
    <col min="277" max="277" width="11.5703125" style="467" customWidth="1"/>
    <col min="278" max="280" width="14.5703125" style="467" customWidth="1"/>
    <col min="281" max="514" width="9.140625" style="467"/>
    <col min="515" max="515" width="50.140625" style="467" customWidth="1"/>
    <col min="516" max="516" width="20.42578125" style="467" customWidth="1"/>
    <col min="517" max="517" width="11.5703125" style="467" customWidth="1"/>
    <col min="518" max="520" width="14.5703125" style="467" customWidth="1"/>
    <col min="521" max="521" width="11.5703125" style="467" customWidth="1"/>
    <col min="522" max="524" width="14.5703125" style="467" customWidth="1"/>
    <col min="525" max="525" width="11.5703125" style="467" customWidth="1"/>
    <col min="526" max="528" width="14.5703125" style="467" customWidth="1"/>
    <col min="529" max="529" width="11.5703125" style="467" customWidth="1"/>
    <col min="530" max="532" width="14.5703125" style="467" customWidth="1"/>
    <col min="533" max="533" width="11.5703125" style="467" customWidth="1"/>
    <col min="534" max="536" width="14.5703125" style="467" customWidth="1"/>
    <col min="537" max="770" width="9.140625" style="467"/>
    <col min="771" max="771" width="50.140625" style="467" customWidth="1"/>
    <col min="772" max="772" width="20.42578125" style="467" customWidth="1"/>
    <col min="773" max="773" width="11.5703125" style="467" customWidth="1"/>
    <col min="774" max="776" width="14.5703125" style="467" customWidth="1"/>
    <col min="777" max="777" width="11.5703125" style="467" customWidth="1"/>
    <col min="778" max="780" width="14.5703125" style="467" customWidth="1"/>
    <col min="781" max="781" width="11.5703125" style="467" customWidth="1"/>
    <col min="782" max="784" width="14.5703125" style="467" customWidth="1"/>
    <col min="785" max="785" width="11.5703125" style="467" customWidth="1"/>
    <col min="786" max="788" width="14.5703125" style="467" customWidth="1"/>
    <col min="789" max="789" width="11.5703125" style="467" customWidth="1"/>
    <col min="790" max="792" width="14.5703125" style="467" customWidth="1"/>
    <col min="793" max="1026" width="9.140625" style="467"/>
    <col min="1027" max="1027" width="50.140625" style="467" customWidth="1"/>
    <col min="1028" max="1028" width="20.42578125" style="467" customWidth="1"/>
    <col min="1029" max="1029" width="11.5703125" style="467" customWidth="1"/>
    <col min="1030" max="1032" width="14.5703125" style="467" customWidth="1"/>
    <col min="1033" max="1033" width="11.5703125" style="467" customWidth="1"/>
    <col min="1034" max="1036" width="14.5703125" style="467" customWidth="1"/>
    <col min="1037" max="1037" width="11.5703125" style="467" customWidth="1"/>
    <col min="1038" max="1040" width="14.5703125" style="467" customWidth="1"/>
    <col min="1041" max="1041" width="11.5703125" style="467" customWidth="1"/>
    <col min="1042" max="1044" width="14.5703125" style="467" customWidth="1"/>
    <col min="1045" max="1045" width="11.5703125" style="467" customWidth="1"/>
    <col min="1046" max="1048" width="14.5703125" style="467" customWidth="1"/>
    <col min="1049" max="1282" width="9.140625" style="467"/>
    <col min="1283" max="1283" width="50.140625" style="467" customWidth="1"/>
    <col min="1284" max="1284" width="20.42578125" style="467" customWidth="1"/>
    <col min="1285" max="1285" width="11.5703125" style="467" customWidth="1"/>
    <col min="1286" max="1288" width="14.5703125" style="467" customWidth="1"/>
    <col min="1289" max="1289" width="11.5703125" style="467" customWidth="1"/>
    <col min="1290" max="1292" width="14.5703125" style="467" customWidth="1"/>
    <col min="1293" max="1293" width="11.5703125" style="467" customWidth="1"/>
    <col min="1294" max="1296" width="14.5703125" style="467" customWidth="1"/>
    <col min="1297" max="1297" width="11.5703125" style="467" customWidth="1"/>
    <col min="1298" max="1300" width="14.5703125" style="467" customWidth="1"/>
    <col min="1301" max="1301" width="11.5703125" style="467" customWidth="1"/>
    <col min="1302" max="1304" width="14.5703125" style="467" customWidth="1"/>
    <col min="1305" max="1538" width="9.140625" style="467"/>
    <col min="1539" max="1539" width="50.140625" style="467" customWidth="1"/>
    <col min="1540" max="1540" width="20.42578125" style="467" customWidth="1"/>
    <col min="1541" max="1541" width="11.5703125" style="467" customWidth="1"/>
    <col min="1542" max="1544" width="14.5703125" style="467" customWidth="1"/>
    <col min="1545" max="1545" width="11.5703125" style="467" customWidth="1"/>
    <col min="1546" max="1548" width="14.5703125" style="467" customWidth="1"/>
    <col min="1549" max="1549" width="11.5703125" style="467" customWidth="1"/>
    <col min="1550" max="1552" width="14.5703125" style="467" customWidth="1"/>
    <col min="1553" max="1553" width="11.5703125" style="467" customWidth="1"/>
    <col min="1554" max="1556" width="14.5703125" style="467" customWidth="1"/>
    <col min="1557" max="1557" width="11.5703125" style="467" customWidth="1"/>
    <col min="1558" max="1560" width="14.5703125" style="467" customWidth="1"/>
    <col min="1561" max="1794" width="9.140625" style="467"/>
    <col min="1795" max="1795" width="50.140625" style="467" customWidth="1"/>
    <col min="1796" max="1796" width="20.42578125" style="467" customWidth="1"/>
    <col min="1797" max="1797" width="11.5703125" style="467" customWidth="1"/>
    <col min="1798" max="1800" width="14.5703125" style="467" customWidth="1"/>
    <col min="1801" max="1801" width="11.5703125" style="467" customWidth="1"/>
    <col min="1802" max="1804" width="14.5703125" style="467" customWidth="1"/>
    <col min="1805" max="1805" width="11.5703125" style="467" customWidth="1"/>
    <col min="1806" max="1808" width="14.5703125" style="467" customWidth="1"/>
    <col min="1809" max="1809" width="11.5703125" style="467" customWidth="1"/>
    <col min="1810" max="1812" width="14.5703125" style="467" customWidth="1"/>
    <col min="1813" max="1813" width="11.5703125" style="467" customWidth="1"/>
    <col min="1814" max="1816" width="14.5703125" style="467" customWidth="1"/>
    <col min="1817" max="2050" width="9.140625" style="467"/>
    <col min="2051" max="2051" width="50.140625" style="467" customWidth="1"/>
    <col min="2052" max="2052" width="20.42578125" style="467" customWidth="1"/>
    <col min="2053" max="2053" width="11.5703125" style="467" customWidth="1"/>
    <col min="2054" max="2056" width="14.5703125" style="467" customWidth="1"/>
    <col min="2057" max="2057" width="11.5703125" style="467" customWidth="1"/>
    <col min="2058" max="2060" width="14.5703125" style="467" customWidth="1"/>
    <col min="2061" max="2061" width="11.5703125" style="467" customWidth="1"/>
    <col min="2062" max="2064" width="14.5703125" style="467" customWidth="1"/>
    <col min="2065" max="2065" width="11.5703125" style="467" customWidth="1"/>
    <col min="2066" max="2068" width="14.5703125" style="467" customWidth="1"/>
    <col min="2069" max="2069" width="11.5703125" style="467" customWidth="1"/>
    <col min="2070" max="2072" width="14.5703125" style="467" customWidth="1"/>
    <col min="2073" max="2306" width="9.140625" style="467"/>
    <col min="2307" max="2307" width="50.140625" style="467" customWidth="1"/>
    <col min="2308" max="2308" width="20.42578125" style="467" customWidth="1"/>
    <col min="2309" max="2309" width="11.5703125" style="467" customWidth="1"/>
    <col min="2310" max="2312" width="14.5703125" style="467" customWidth="1"/>
    <col min="2313" max="2313" width="11.5703125" style="467" customWidth="1"/>
    <col min="2314" max="2316" width="14.5703125" style="467" customWidth="1"/>
    <col min="2317" max="2317" width="11.5703125" style="467" customWidth="1"/>
    <col min="2318" max="2320" width="14.5703125" style="467" customWidth="1"/>
    <col min="2321" max="2321" width="11.5703125" style="467" customWidth="1"/>
    <col min="2322" max="2324" width="14.5703125" style="467" customWidth="1"/>
    <col min="2325" max="2325" width="11.5703125" style="467" customWidth="1"/>
    <col min="2326" max="2328" width="14.5703125" style="467" customWidth="1"/>
    <col min="2329" max="2562" width="9.140625" style="467"/>
    <col min="2563" max="2563" width="50.140625" style="467" customWidth="1"/>
    <col min="2564" max="2564" width="20.42578125" style="467" customWidth="1"/>
    <col min="2565" max="2565" width="11.5703125" style="467" customWidth="1"/>
    <col min="2566" max="2568" width="14.5703125" style="467" customWidth="1"/>
    <col min="2569" max="2569" width="11.5703125" style="467" customWidth="1"/>
    <col min="2570" max="2572" width="14.5703125" style="467" customWidth="1"/>
    <col min="2573" max="2573" width="11.5703125" style="467" customWidth="1"/>
    <col min="2574" max="2576" width="14.5703125" style="467" customWidth="1"/>
    <col min="2577" max="2577" width="11.5703125" style="467" customWidth="1"/>
    <col min="2578" max="2580" width="14.5703125" style="467" customWidth="1"/>
    <col min="2581" max="2581" width="11.5703125" style="467" customWidth="1"/>
    <col min="2582" max="2584" width="14.5703125" style="467" customWidth="1"/>
    <col min="2585" max="2818" width="9.140625" style="467"/>
    <col min="2819" max="2819" width="50.140625" style="467" customWidth="1"/>
    <col min="2820" max="2820" width="20.42578125" style="467" customWidth="1"/>
    <col min="2821" max="2821" width="11.5703125" style="467" customWidth="1"/>
    <col min="2822" max="2824" width="14.5703125" style="467" customWidth="1"/>
    <col min="2825" max="2825" width="11.5703125" style="467" customWidth="1"/>
    <col min="2826" max="2828" width="14.5703125" style="467" customWidth="1"/>
    <col min="2829" max="2829" width="11.5703125" style="467" customWidth="1"/>
    <col min="2830" max="2832" width="14.5703125" style="467" customWidth="1"/>
    <col min="2833" max="2833" width="11.5703125" style="467" customWidth="1"/>
    <col min="2834" max="2836" width="14.5703125" style="467" customWidth="1"/>
    <col min="2837" max="2837" width="11.5703125" style="467" customWidth="1"/>
    <col min="2838" max="2840" width="14.5703125" style="467" customWidth="1"/>
    <col min="2841" max="3074" width="9.140625" style="467"/>
    <col min="3075" max="3075" width="50.140625" style="467" customWidth="1"/>
    <col min="3076" max="3076" width="20.42578125" style="467" customWidth="1"/>
    <col min="3077" max="3077" width="11.5703125" style="467" customWidth="1"/>
    <col min="3078" max="3080" width="14.5703125" style="467" customWidth="1"/>
    <col min="3081" max="3081" width="11.5703125" style="467" customWidth="1"/>
    <col min="3082" max="3084" width="14.5703125" style="467" customWidth="1"/>
    <col min="3085" max="3085" width="11.5703125" style="467" customWidth="1"/>
    <col min="3086" max="3088" width="14.5703125" style="467" customWidth="1"/>
    <col min="3089" max="3089" width="11.5703125" style="467" customWidth="1"/>
    <col min="3090" max="3092" width="14.5703125" style="467" customWidth="1"/>
    <col min="3093" max="3093" width="11.5703125" style="467" customWidth="1"/>
    <col min="3094" max="3096" width="14.5703125" style="467" customWidth="1"/>
    <col min="3097" max="3330" width="9.140625" style="467"/>
    <col min="3331" max="3331" width="50.140625" style="467" customWidth="1"/>
    <col min="3332" max="3332" width="20.42578125" style="467" customWidth="1"/>
    <col min="3333" max="3333" width="11.5703125" style="467" customWidth="1"/>
    <col min="3334" max="3336" width="14.5703125" style="467" customWidth="1"/>
    <col min="3337" max="3337" width="11.5703125" style="467" customWidth="1"/>
    <col min="3338" max="3340" width="14.5703125" style="467" customWidth="1"/>
    <col min="3341" max="3341" width="11.5703125" style="467" customWidth="1"/>
    <col min="3342" max="3344" width="14.5703125" style="467" customWidth="1"/>
    <col min="3345" max="3345" width="11.5703125" style="467" customWidth="1"/>
    <col min="3346" max="3348" width="14.5703125" style="467" customWidth="1"/>
    <col min="3349" max="3349" width="11.5703125" style="467" customWidth="1"/>
    <col min="3350" max="3352" width="14.5703125" style="467" customWidth="1"/>
    <col min="3353" max="3586" width="9.140625" style="467"/>
    <col min="3587" max="3587" width="50.140625" style="467" customWidth="1"/>
    <col min="3588" max="3588" width="20.42578125" style="467" customWidth="1"/>
    <col min="3589" max="3589" width="11.5703125" style="467" customWidth="1"/>
    <col min="3590" max="3592" width="14.5703125" style="467" customWidth="1"/>
    <col min="3593" max="3593" width="11.5703125" style="467" customWidth="1"/>
    <col min="3594" max="3596" width="14.5703125" style="467" customWidth="1"/>
    <col min="3597" max="3597" width="11.5703125" style="467" customWidth="1"/>
    <col min="3598" max="3600" width="14.5703125" style="467" customWidth="1"/>
    <col min="3601" max="3601" width="11.5703125" style="467" customWidth="1"/>
    <col min="3602" max="3604" width="14.5703125" style="467" customWidth="1"/>
    <col min="3605" max="3605" width="11.5703125" style="467" customWidth="1"/>
    <col min="3606" max="3608" width="14.5703125" style="467" customWidth="1"/>
    <col min="3609" max="3842" width="9.140625" style="467"/>
    <col min="3843" max="3843" width="50.140625" style="467" customWidth="1"/>
    <col min="3844" max="3844" width="20.42578125" style="467" customWidth="1"/>
    <col min="3845" max="3845" width="11.5703125" style="467" customWidth="1"/>
    <col min="3846" max="3848" width="14.5703125" style="467" customWidth="1"/>
    <col min="3849" max="3849" width="11.5703125" style="467" customWidth="1"/>
    <col min="3850" max="3852" width="14.5703125" style="467" customWidth="1"/>
    <col min="3853" max="3853" width="11.5703125" style="467" customWidth="1"/>
    <col min="3854" max="3856" width="14.5703125" style="467" customWidth="1"/>
    <col min="3857" max="3857" width="11.5703125" style="467" customWidth="1"/>
    <col min="3858" max="3860" width="14.5703125" style="467" customWidth="1"/>
    <col min="3861" max="3861" width="11.5703125" style="467" customWidth="1"/>
    <col min="3862" max="3864" width="14.5703125" style="467" customWidth="1"/>
    <col min="3865" max="4098" width="9.140625" style="467"/>
    <col min="4099" max="4099" width="50.140625" style="467" customWidth="1"/>
    <col min="4100" max="4100" width="20.42578125" style="467" customWidth="1"/>
    <col min="4101" max="4101" width="11.5703125" style="467" customWidth="1"/>
    <col min="4102" max="4104" width="14.5703125" style="467" customWidth="1"/>
    <col min="4105" max="4105" width="11.5703125" style="467" customWidth="1"/>
    <col min="4106" max="4108" width="14.5703125" style="467" customWidth="1"/>
    <col min="4109" max="4109" width="11.5703125" style="467" customWidth="1"/>
    <col min="4110" max="4112" width="14.5703125" style="467" customWidth="1"/>
    <col min="4113" max="4113" width="11.5703125" style="467" customWidth="1"/>
    <col min="4114" max="4116" width="14.5703125" style="467" customWidth="1"/>
    <col min="4117" max="4117" width="11.5703125" style="467" customWidth="1"/>
    <col min="4118" max="4120" width="14.5703125" style="467" customWidth="1"/>
    <col min="4121" max="4354" width="9.140625" style="467"/>
    <col min="4355" max="4355" width="50.140625" style="467" customWidth="1"/>
    <col min="4356" max="4356" width="20.42578125" style="467" customWidth="1"/>
    <col min="4357" max="4357" width="11.5703125" style="467" customWidth="1"/>
    <col min="4358" max="4360" width="14.5703125" style="467" customWidth="1"/>
    <col min="4361" max="4361" width="11.5703125" style="467" customWidth="1"/>
    <col min="4362" max="4364" width="14.5703125" style="467" customWidth="1"/>
    <col min="4365" max="4365" width="11.5703125" style="467" customWidth="1"/>
    <col min="4366" max="4368" width="14.5703125" style="467" customWidth="1"/>
    <col min="4369" max="4369" width="11.5703125" style="467" customWidth="1"/>
    <col min="4370" max="4372" width="14.5703125" style="467" customWidth="1"/>
    <col min="4373" max="4373" width="11.5703125" style="467" customWidth="1"/>
    <col min="4374" max="4376" width="14.5703125" style="467" customWidth="1"/>
    <col min="4377" max="4610" width="9.140625" style="467"/>
    <col min="4611" max="4611" width="50.140625" style="467" customWidth="1"/>
    <col min="4612" max="4612" width="20.42578125" style="467" customWidth="1"/>
    <col min="4613" max="4613" width="11.5703125" style="467" customWidth="1"/>
    <col min="4614" max="4616" width="14.5703125" style="467" customWidth="1"/>
    <col min="4617" max="4617" width="11.5703125" style="467" customWidth="1"/>
    <col min="4618" max="4620" width="14.5703125" style="467" customWidth="1"/>
    <col min="4621" max="4621" width="11.5703125" style="467" customWidth="1"/>
    <col min="4622" max="4624" width="14.5703125" style="467" customWidth="1"/>
    <col min="4625" max="4625" width="11.5703125" style="467" customWidth="1"/>
    <col min="4626" max="4628" width="14.5703125" style="467" customWidth="1"/>
    <col min="4629" max="4629" width="11.5703125" style="467" customWidth="1"/>
    <col min="4630" max="4632" width="14.5703125" style="467" customWidth="1"/>
    <col min="4633" max="4866" width="9.140625" style="467"/>
    <col min="4867" max="4867" width="50.140625" style="467" customWidth="1"/>
    <col min="4868" max="4868" width="20.42578125" style="467" customWidth="1"/>
    <col min="4869" max="4869" width="11.5703125" style="467" customWidth="1"/>
    <col min="4870" max="4872" width="14.5703125" style="467" customWidth="1"/>
    <col min="4873" max="4873" width="11.5703125" style="467" customWidth="1"/>
    <col min="4874" max="4876" width="14.5703125" style="467" customWidth="1"/>
    <col min="4877" max="4877" width="11.5703125" style="467" customWidth="1"/>
    <col min="4878" max="4880" width="14.5703125" style="467" customWidth="1"/>
    <col min="4881" max="4881" width="11.5703125" style="467" customWidth="1"/>
    <col min="4882" max="4884" width="14.5703125" style="467" customWidth="1"/>
    <col min="4885" max="4885" width="11.5703125" style="467" customWidth="1"/>
    <col min="4886" max="4888" width="14.5703125" style="467" customWidth="1"/>
    <col min="4889" max="5122" width="9.140625" style="467"/>
    <col min="5123" max="5123" width="50.140625" style="467" customWidth="1"/>
    <col min="5124" max="5124" width="20.42578125" style="467" customWidth="1"/>
    <col min="5125" max="5125" width="11.5703125" style="467" customWidth="1"/>
    <col min="5126" max="5128" width="14.5703125" style="467" customWidth="1"/>
    <col min="5129" max="5129" width="11.5703125" style="467" customWidth="1"/>
    <col min="5130" max="5132" width="14.5703125" style="467" customWidth="1"/>
    <col min="5133" max="5133" width="11.5703125" style="467" customWidth="1"/>
    <col min="5134" max="5136" width="14.5703125" style="467" customWidth="1"/>
    <col min="5137" max="5137" width="11.5703125" style="467" customWidth="1"/>
    <col min="5138" max="5140" width="14.5703125" style="467" customWidth="1"/>
    <col min="5141" max="5141" width="11.5703125" style="467" customWidth="1"/>
    <col min="5142" max="5144" width="14.5703125" style="467" customWidth="1"/>
    <col min="5145" max="5378" width="9.140625" style="467"/>
    <col min="5379" max="5379" width="50.140625" style="467" customWidth="1"/>
    <col min="5380" max="5380" width="20.42578125" style="467" customWidth="1"/>
    <col min="5381" max="5381" width="11.5703125" style="467" customWidth="1"/>
    <col min="5382" max="5384" width="14.5703125" style="467" customWidth="1"/>
    <col min="5385" max="5385" width="11.5703125" style="467" customWidth="1"/>
    <col min="5386" max="5388" width="14.5703125" style="467" customWidth="1"/>
    <col min="5389" max="5389" width="11.5703125" style="467" customWidth="1"/>
    <col min="5390" max="5392" width="14.5703125" style="467" customWidth="1"/>
    <col min="5393" max="5393" width="11.5703125" style="467" customWidth="1"/>
    <col min="5394" max="5396" width="14.5703125" style="467" customWidth="1"/>
    <col min="5397" max="5397" width="11.5703125" style="467" customWidth="1"/>
    <col min="5398" max="5400" width="14.5703125" style="467" customWidth="1"/>
    <col min="5401" max="5634" width="9.140625" style="467"/>
    <col min="5635" max="5635" width="50.140625" style="467" customWidth="1"/>
    <col min="5636" max="5636" width="20.42578125" style="467" customWidth="1"/>
    <col min="5637" max="5637" width="11.5703125" style="467" customWidth="1"/>
    <col min="5638" max="5640" width="14.5703125" style="467" customWidth="1"/>
    <col min="5641" max="5641" width="11.5703125" style="467" customWidth="1"/>
    <col min="5642" max="5644" width="14.5703125" style="467" customWidth="1"/>
    <col min="5645" max="5645" width="11.5703125" style="467" customWidth="1"/>
    <col min="5646" max="5648" width="14.5703125" style="467" customWidth="1"/>
    <col min="5649" max="5649" width="11.5703125" style="467" customWidth="1"/>
    <col min="5650" max="5652" width="14.5703125" style="467" customWidth="1"/>
    <col min="5653" max="5653" width="11.5703125" style="467" customWidth="1"/>
    <col min="5654" max="5656" width="14.5703125" style="467" customWidth="1"/>
    <col min="5657" max="5890" width="9.140625" style="467"/>
    <col min="5891" max="5891" width="50.140625" style="467" customWidth="1"/>
    <col min="5892" max="5892" width="20.42578125" style="467" customWidth="1"/>
    <col min="5893" max="5893" width="11.5703125" style="467" customWidth="1"/>
    <col min="5894" max="5896" width="14.5703125" style="467" customWidth="1"/>
    <col min="5897" max="5897" width="11.5703125" style="467" customWidth="1"/>
    <col min="5898" max="5900" width="14.5703125" style="467" customWidth="1"/>
    <col min="5901" max="5901" width="11.5703125" style="467" customWidth="1"/>
    <col min="5902" max="5904" width="14.5703125" style="467" customWidth="1"/>
    <col min="5905" max="5905" width="11.5703125" style="467" customWidth="1"/>
    <col min="5906" max="5908" width="14.5703125" style="467" customWidth="1"/>
    <col min="5909" max="5909" width="11.5703125" style="467" customWidth="1"/>
    <col min="5910" max="5912" width="14.5703125" style="467" customWidth="1"/>
    <col min="5913" max="6146" width="9.140625" style="467"/>
    <col min="6147" max="6147" width="50.140625" style="467" customWidth="1"/>
    <col min="6148" max="6148" width="20.42578125" style="467" customWidth="1"/>
    <col min="6149" max="6149" width="11.5703125" style="467" customWidth="1"/>
    <col min="6150" max="6152" width="14.5703125" style="467" customWidth="1"/>
    <col min="6153" max="6153" width="11.5703125" style="467" customWidth="1"/>
    <col min="6154" max="6156" width="14.5703125" style="467" customWidth="1"/>
    <col min="6157" max="6157" width="11.5703125" style="467" customWidth="1"/>
    <col min="6158" max="6160" width="14.5703125" style="467" customWidth="1"/>
    <col min="6161" max="6161" width="11.5703125" style="467" customWidth="1"/>
    <col min="6162" max="6164" width="14.5703125" style="467" customWidth="1"/>
    <col min="6165" max="6165" width="11.5703125" style="467" customWidth="1"/>
    <col min="6166" max="6168" width="14.5703125" style="467" customWidth="1"/>
    <col min="6169" max="6402" width="9.140625" style="467"/>
    <col min="6403" max="6403" width="50.140625" style="467" customWidth="1"/>
    <col min="6404" max="6404" width="20.42578125" style="467" customWidth="1"/>
    <col min="6405" max="6405" width="11.5703125" style="467" customWidth="1"/>
    <col min="6406" max="6408" width="14.5703125" style="467" customWidth="1"/>
    <col min="6409" max="6409" width="11.5703125" style="467" customWidth="1"/>
    <col min="6410" max="6412" width="14.5703125" style="467" customWidth="1"/>
    <col min="6413" max="6413" width="11.5703125" style="467" customWidth="1"/>
    <col min="6414" max="6416" width="14.5703125" style="467" customWidth="1"/>
    <col min="6417" max="6417" width="11.5703125" style="467" customWidth="1"/>
    <col min="6418" max="6420" width="14.5703125" style="467" customWidth="1"/>
    <col min="6421" max="6421" width="11.5703125" style="467" customWidth="1"/>
    <col min="6422" max="6424" width="14.5703125" style="467" customWidth="1"/>
    <col min="6425" max="6658" width="9.140625" style="467"/>
    <col min="6659" max="6659" width="50.140625" style="467" customWidth="1"/>
    <col min="6660" max="6660" width="20.42578125" style="467" customWidth="1"/>
    <col min="6661" max="6661" width="11.5703125" style="467" customWidth="1"/>
    <col min="6662" max="6664" width="14.5703125" style="467" customWidth="1"/>
    <col min="6665" max="6665" width="11.5703125" style="467" customWidth="1"/>
    <col min="6666" max="6668" width="14.5703125" style="467" customWidth="1"/>
    <col min="6669" max="6669" width="11.5703125" style="467" customWidth="1"/>
    <col min="6670" max="6672" width="14.5703125" style="467" customWidth="1"/>
    <col min="6673" max="6673" width="11.5703125" style="467" customWidth="1"/>
    <col min="6674" max="6676" width="14.5703125" style="467" customWidth="1"/>
    <col min="6677" max="6677" width="11.5703125" style="467" customWidth="1"/>
    <col min="6678" max="6680" width="14.5703125" style="467" customWidth="1"/>
    <col min="6681" max="6914" width="9.140625" style="467"/>
    <col min="6915" max="6915" width="50.140625" style="467" customWidth="1"/>
    <col min="6916" max="6916" width="20.42578125" style="467" customWidth="1"/>
    <col min="6917" max="6917" width="11.5703125" style="467" customWidth="1"/>
    <col min="6918" max="6920" width="14.5703125" style="467" customWidth="1"/>
    <col min="6921" max="6921" width="11.5703125" style="467" customWidth="1"/>
    <col min="6922" max="6924" width="14.5703125" style="467" customWidth="1"/>
    <col min="6925" max="6925" width="11.5703125" style="467" customWidth="1"/>
    <col min="6926" max="6928" width="14.5703125" style="467" customWidth="1"/>
    <col min="6929" max="6929" width="11.5703125" style="467" customWidth="1"/>
    <col min="6930" max="6932" width="14.5703125" style="467" customWidth="1"/>
    <col min="6933" max="6933" width="11.5703125" style="467" customWidth="1"/>
    <col min="6934" max="6936" width="14.5703125" style="467" customWidth="1"/>
    <col min="6937" max="7170" width="9.140625" style="467"/>
    <col min="7171" max="7171" width="50.140625" style="467" customWidth="1"/>
    <col min="7172" max="7172" width="20.42578125" style="467" customWidth="1"/>
    <col min="7173" max="7173" width="11.5703125" style="467" customWidth="1"/>
    <col min="7174" max="7176" width="14.5703125" style="467" customWidth="1"/>
    <col min="7177" max="7177" width="11.5703125" style="467" customWidth="1"/>
    <col min="7178" max="7180" width="14.5703125" style="467" customWidth="1"/>
    <col min="7181" max="7181" width="11.5703125" style="467" customWidth="1"/>
    <col min="7182" max="7184" width="14.5703125" style="467" customWidth="1"/>
    <col min="7185" max="7185" width="11.5703125" style="467" customWidth="1"/>
    <col min="7186" max="7188" width="14.5703125" style="467" customWidth="1"/>
    <col min="7189" max="7189" width="11.5703125" style="467" customWidth="1"/>
    <col min="7190" max="7192" width="14.5703125" style="467" customWidth="1"/>
    <col min="7193" max="7426" width="9.140625" style="467"/>
    <col min="7427" max="7427" width="50.140625" style="467" customWidth="1"/>
    <col min="7428" max="7428" width="20.42578125" style="467" customWidth="1"/>
    <col min="7429" max="7429" width="11.5703125" style="467" customWidth="1"/>
    <col min="7430" max="7432" width="14.5703125" style="467" customWidth="1"/>
    <col min="7433" max="7433" width="11.5703125" style="467" customWidth="1"/>
    <col min="7434" max="7436" width="14.5703125" style="467" customWidth="1"/>
    <col min="7437" max="7437" width="11.5703125" style="467" customWidth="1"/>
    <col min="7438" max="7440" width="14.5703125" style="467" customWidth="1"/>
    <col min="7441" max="7441" width="11.5703125" style="467" customWidth="1"/>
    <col min="7442" max="7444" width="14.5703125" style="467" customWidth="1"/>
    <col min="7445" max="7445" width="11.5703125" style="467" customWidth="1"/>
    <col min="7446" max="7448" width="14.5703125" style="467" customWidth="1"/>
    <col min="7449" max="7682" width="9.140625" style="467"/>
    <col min="7683" max="7683" width="50.140625" style="467" customWidth="1"/>
    <col min="7684" max="7684" width="20.42578125" style="467" customWidth="1"/>
    <col min="7685" max="7685" width="11.5703125" style="467" customWidth="1"/>
    <col min="7686" max="7688" width="14.5703125" style="467" customWidth="1"/>
    <col min="7689" max="7689" width="11.5703125" style="467" customWidth="1"/>
    <col min="7690" max="7692" width="14.5703125" style="467" customWidth="1"/>
    <col min="7693" max="7693" width="11.5703125" style="467" customWidth="1"/>
    <col min="7694" max="7696" width="14.5703125" style="467" customWidth="1"/>
    <col min="7697" max="7697" width="11.5703125" style="467" customWidth="1"/>
    <col min="7698" max="7700" width="14.5703125" style="467" customWidth="1"/>
    <col min="7701" max="7701" width="11.5703125" style="467" customWidth="1"/>
    <col min="7702" max="7704" width="14.5703125" style="467" customWidth="1"/>
    <col min="7705" max="7938" width="9.140625" style="467"/>
    <col min="7939" max="7939" width="50.140625" style="467" customWidth="1"/>
    <col min="7940" max="7940" width="20.42578125" style="467" customWidth="1"/>
    <col min="7941" max="7941" width="11.5703125" style="467" customWidth="1"/>
    <col min="7942" max="7944" width="14.5703125" style="467" customWidth="1"/>
    <col min="7945" max="7945" width="11.5703125" style="467" customWidth="1"/>
    <col min="7946" max="7948" width="14.5703125" style="467" customWidth="1"/>
    <col min="7949" max="7949" width="11.5703125" style="467" customWidth="1"/>
    <col min="7950" max="7952" width="14.5703125" style="467" customWidth="1"/>
    <col min="7953" max="7953" width="11.5703125" style="467" customWidth="1"/>
    <col min="7954" max="7956" width="14.5703125" style="467" customWidth="1"/>
    <col min="7957" max="7957" width="11.5703125" style="467" customWidth="1"/>
    <col min="7958" max="7960" width="14.5703125" style="467" customWidth="1"/>
    <col min="7961" max="8194" width="9.140625" style="467"/>
    <col min="8195" max="8195" width="50.140625" style="467" customWidth="1"/>
    <col min="8196" max="8196" width="20.42578125" style="467" customWidth="1"/>
    <col min="8197" max="8197" width="11.5703125" style="467" customWidth="1"/>
    <col min="8198" max="8200" width="14.5703125" style="467" customWidth="1"/>
    <col min="8201" max="8201" width="11.5703125" style="467" customWidth="1"/>
    <col min="8202" max="8204" width="14.5703125" style="467" customWidth="1"/>
    <col min="8205" max="8205" width="11.5703125" style="467" customWidth="1"/>
    <col min="8206" max="8208" width="14.5703125" style="467" customWidth="1"/>
    <col min="8209" max="8209" width="11.5703125" style="467" customWidth="1"/>
    <col min="8210" max="8212" width="14.5703125" style="467" customWidth="1"/>
    <col min="8213" max="8213" width="11.5703125" style="467" customWidth="1"/>
    <col min="8214" max="8216" width="14.5703125" style="467" customWidth="1"/>
    <col min="8217" max="8450" width="9.140625" style="467"/>
    <col min="8451" max="8451" width="50.140625" style="467" customWidth="1"/>
    <col min="8452" max="8452" width="20.42578125" style="467" customWidth="1"/>
    <col min="8453" max="8453" width="11.5703125" style="467" customWidth="1"/>
    <col min="8454" max="8456" width="14.5703125" style="467" customWidth="1"/>
    <col min="8457" max="8457" width="11.5703125" style="467" customWidth="1"/>
    <col min="8458" max="8460" width="14.5703125" style="467" customWidth="1"/>
    <col min="8461" max="8461" width="11.5703125" style="467" customWidth="1"/>
    <col min="8462" max="8464" width="14.5703125" style="467" customWidth="1"/>
    <col min="8465" max="8465" width="11.5703125" style="467" customWidth="1"/>
    <col min="8466" max="8468" width="14.5703125" style="467" customWidth="1"/>
    <col min="8469" max="8469" width="11.5703125" style="467" customWidth="1"/>
    <col min="8470" max="8472" width="14.5703125" style="467" customWidth="1"/>
    <col min="8473" max="8706" width="9.140625" style="467"/>
    <col min="8707" max="8707" width="50.140625" style="467" customWidth="1"/>
    <col min="8708" max="8708" width="20.42578125" style="467" customWidth="1"/>
    <col min="8709" max="8709" width="11.5703125" style="467" customWidth="1"/>
    <col min="8710" max="8712" width="14.5703125" style="467" customWidth="1"/>
    <col min="8713" max="8713" width="11.5703125" style="467" customWidth="1"/>
    <col min="8714" max="8716" width="14.5703125" style="467" customWidth="1"/>
    <col min="8717" max="8717" width="11.5703125" style="467" customWidth="1"/>
    <col min="8718" max="8720" width="14.5703125" style="467" customWidth="1"/>
    <col min="8721" max="8721" width="11.5703125" style="467" customWidth="1"/>
    <col min="8722" max="8724" width="14.5703125" style="467" customWidth="1"/>
    <col min="8725" max="8725" width="11.5703125" style="467" customWidth="1"/>
    <col min="8726" max="8728" width="14.5703125" style="467" customWidth="1"/>
    <col min="8729" max="8962" width="9.140625" style="467"/>
    <col min="8963" max="8963" width="50.140625" style="467" customWidth="1"/>
    <col min="8964" max="8964" width="20.42578125" style="467" customWidth="1"/>
    <col min="8965" max="8965" width="11.5703125" style="467" customWidth="1"/>
    <col min="8966" max="8968" width="14.5703125" style="467" customWidth="1"/>
    <col min="8969" max="8969" width="11.5703125" style="467" customWidth="1"/>
    <col min="8970" max="8972" width="14.5703125" style="467" customWidth="1"/>
    <col min="8973" max="8973" width="11.5703125" style="467" customWidth="1"/>
    <col min="8974" max="8976" width="14.5703125" style="467" customWidth="1"/>
    <col min="8977" max="8977" width="11.5703125" style="467" customWidth="1"/>
    <col min="8978" max="8980" width="14.5703125" style="467" customWidth="1"/>
    <col min="8981" max="8981" width="11.5703125" style="467" customWidth="1"/>
    <col min="8982" max="8984" width="14.5703125" style="467" customWidth="1"/>
    <col min="8985" max="9218" width="9.140625" style="467"/>
    <col min="9219" max="9219" width="50.140625" style="467" customWidth="1"/>
    <col min="9220" max="9220" width="20.42578125" style="467" customWidth="1"/>
    <col min="9221" max="9221" width="11.5703125" style="467" customWidth="1"/>
    <col min="9222" max="9224" width="14.5703125" style="467" customWidth="1"/>
    <col min="9225" max="9225" width="11.5703125" style="467" customWidth="1"/>
    <col min="9226" max="9228" width="14.5703125" style="467" customWidth="1"/>
    <col min="9229" max="9229" width="11.5703125" style="467" customWidth="1"/>
    <col min="9230" max="9232" width="14.5703125" style="467" customWidth="1"/>
    <col min="9233" max="9233" width="11.5703125" style="467" customWidth="1"/>
    <col min="9234" max="9236" width="14.5703125" style="467" customWidth="1"/>
    <col min="9237" max="9237" width="11.5703125" style="467" customWidth="1"/>
    <col min="9238" max="9240" width="14.5703125" style="467" customWidth="1"/>
    <col min="9241" max="9474" width="9.140625" style="467"/>
    <col min="9475" max="9475" width="50.140625" style="467" customWidth="1"/>
    <col min="9476" max="9476" width="20.42578125" style="467" customWidth="1"/>
    <col min="9477" max="9477" width="11.5703125" style="467" customWidth="1"/>
    <col min="9478" max="9480" width="14.5703125" style="467" customWidth="1"/>
    <col min="9481" max="9481" width="11.5703125" style="467" customWidth="1"/>
    <col min="9482" max="9484" width="14.5703125" style="467" customWidth="1"/>
    <col min="9485" max="9485" width="11.5703125" style="467" customWidth="1"/>
    <col min="9486" max="9488" width="14.5703125" style="467" customWidth="1"/>
    <col min="9489" max="9489" width="11.5703125" style="467" customWidth="1"/>
    <col min="9490" max="9492" width="14.5703125" style="467" customWidth="1"/>
    <col min="9493" max="9493" width="11.5703125" style="467" customWidth="1"/>
    <col min="9494" max="9496" width="14.5703125" style="467" customWidth="1"/>
    <col min="9497" max="9730" width="9.140625" style="467"/>
    <col min="9731" max="9731" width="50.140625" style="467" customWidth="1"/>
    <col min="9732" max="9732" width="20.42578125" style="467" customWidth="1"/>
    <col min="9733" max="9733" width="11.5703125" style="467" customWidth="1"/>
    <col min="9734" max="9736" width="14.5703125" style="467" customWidth="1"/>
    <col min="9737" max="9737" width="11.5703125" style="467" customWidth="1"/>
    <col min="9738" max="9740" width="14.5703125" style="467" customWidth="1"/>
    <col min="9741" max="9741" width="11.5703125" style="467" customWidth="1"/>
    <col min="9742" max="9744" width="14.5703125" style="467" customWidth="1"/>
    <col min="9745" max="9745" width="11.5703125" style="467" customWidth="1"/>
    <col min="9746" max="9748" width="14.5703125" style="467" customWidth="1"/>
    <col min="9749" max="9749" width="11.5703125" style="467" customWidth="1"/>
    <col min="9750" max="9752" width="14.5703125" style="467" customWidth="1"/>
    <col min="9753" max="9986" width="9.140625" style="467"/>
    <col min="9987" max="9987" width="50.140625" style="467" customWidth="1"/>
    <col min="9988" max="9988" width="20.42578125" style="467" customWidth="1"/>
    <col min="9989" max="9989" width="11.5703125" style="467" customWidth="1"/>
    <col min="9990" max="9992" width="14.5703125" style="467" customWidth="1"/>
    <col min="9993" max="9993" width="11.5703125" style="467" customWidth="1"/>
    <col min="9994" max="9996" width="14.5703125" style="467" customWidth="1"/>
    <col min="9997" max="9997" width="11.5703125" style="467" customWidth="1"/>
    <col min="9998" max="10000" width="14.5703125" style="467" customWidth="1"/>
    <col min="10001" max="10001" width="11.5703125" style="467" customWidth="1"/>
    <col min="10002" max="10004" width="14.5703125" style="467" customWidth="1"/>
    <col min="10005" max="10005" width="11.5703125" style="467" customWidth="1"/>
    <col min="10006" max="10008" width="14.5703125" style="467" customWidth="1"/>
    <col min="10009" max="10242" width="9.140625" style="467"/>
    <col min="10243" max="10243" width="50.140625" style="467" customWidth="1"/>
    <col min="10244" max="10244" width="20.42578125" style="467" customWidth="1"/>
    <col min="10245" max="10245" width="11.5703125" style="467" customWidth="1"/>
    <col min="10246" max="10248" width="14.5703125" style="467" customWidth="1"/>
    <col min="10249" max="10249" width="11.5703125" style="467" customWidth="1"/>
    <col min="10250" max="10252" width="14.5703125" style="467" customWidth="1"/>
    <col min="10253" max="10253" width="11.5703125" style="467" customWidth="1"/>
    <col min="10254" max="10256" width="14.5703125" style="467" customWidth="1"/>
    <col min="10257" max="10257" width="11.5703125" style="467" customWidth="1"/>
    <col min="10258" max="10260" width="14.5703125" style="467" customWidth="1"/>
    <col min="10261" max="10261" width="11.5703125" style="467" customWidth="1"/>
    <col min="10262" max="10264" width="14.5703125" style="467" customWidth="1"/>
    <col min="10265" max="10498" width="9.140625" style="467"/>
    <col min="10499" max="10499" width="50.140625" style="467" customWidth="1"/>
    <col min="10500" max="10500" width="20.42578125" style="467" customWidth="1"/>
    <col min="10501" max="10501" width="11.5703125" style="467" customWidth="1"/>
    <col min="10502" max="10504" width="14.5703125" style="467" customWidth="1"/>
    <col min="10505" max="10505" width="11.5703125" style="467" customWidth="1"/>
    <col min="10506" max="10508" width="14.5703125" style="467" customWidth="1"/>
    <col min="10509" max="10509" width="11.5703125" style="467" customWidth="1"/>
    <col min="10510" max="10512" width="14.5703125" style="467" customWidth="1"/>
    <col min="10513" max="10513" width="11.5703125" style="467" customWidth="1"/>
    <col min="10514" max="10516" width="14.5703125" style="467" customWidth="1"/>
    <col min="10517" max="10517" width="11.5703125" style="467" customWidth="1"/>
    <col min="10518" max="10520" width="14.5703125" style="467" customWidth="1"/>
    <col min="10521" max="10754" width="9.140625" style="467"/>
    <col min="10755" max="10755" width="50.140625" style="467" customWidth="1"/>
    <col min="10756" max="10756" width="20.42578125" style="467" customWidth="1"/>
    <col min="10757" max="10757" width="11.5703125" style="467" customWidth="1"/>
    <col min="10758" max="10760" width="14.5703125" style="467" customWidth="1"/>
    <col min="10761" max="10761" width="11.5703125" style="467" customWidth="1"/>
    <col min="10762" max="10764" width="14.5703125" style="467" customWidth="1"/>
    <col min="10765" max="10765" width="11.5703125" style="467" customWidth="1"/>
    <col min="10766" max="10768" width="14.5703125" style="467" customWidth="1"/>
    <col min="10769" max="10769" width="11.5703125" style="467" customWidth="1"/>
    <col min="10770" max="10772" width="14.5703125" style="467" customWidth="1"/>
    <col min="10773" max="10773" width="11.5703125" style="467" customWidth="1"/>
    <col min="10774" max="10776" width="14.5703125" style="467" customWidth="1"/>
    <col min="10777" max="11010" width="9.140625" style="467"/>
    <col min="11011" max="11011" width="50.140625" style="467" customWidth="1"/>
    <col min="11012" max="11012" width="20.42578125" style="467" customWidth="1"/>
    <col min="11013" max="11013" width="11.5703125" style="467" customWidth="1"/>
    <col min="11014" max="11016" width="14.5703125" style="467" customWidth="1"/>
    <col min="11017" max="11017" width="11.5703125" style="467" customWidth="1"/>
    <col min="11018" max="11020" width="14.5703125" style="467" customWidth="1"/>
    <col min="11021" max="11021" width="11.5703125" style="467" customWidth="1"/>
    <col min="11022" max="11024" width="14.5703125" style="467" customWidth="1"/>
    <col min="11025" max="11025" width="11.5703125" style="467" customWidth="1"/>
    <col min="11026" max="11028" width="14.5703125" style="467" customWidth="1"/>
    <col min="11029" max="11029" width="11.5703125" style="467" customWidth="1"/>
    <col min="11030" max="11032" width="14.5703125" style="467" customWidth="1"/>
    <col min="11033" max="11266" width="9.140625" style="467"/>
    <col min="11267" max="11267" width="50.140625" style="467" customWidth="1"/>
    <col min="11268" max="11268" width="20.42578125" style="467" customWidth="1"/>
    <col min="11269" max="11269" width="11.5703125" style="467" customWidth="1"/>
    <col min="11270" max="11272" width="14.5703125" style="467" customWidth="1"/>
    <col min="11273" max="11273" width="11.5703125" style="467" customWidth="1"/>
    <col min="11274" max="11276" width="14.5703125" style="467" customWidth="1"/>
    <col min="11277" max="11277" width="11.5703125" style="467" customWidth="1"/>
    <col min="11278" max="11280" width="14.5703125" style="467" customWidth="1"/>
    <col min="11281" max="11281" width="11.5703125" style="467" customWidth="1"/>
    <col min="11282" max="11284" width="14.5703125" style="467" customWidth="1"/>
    <col min="11285" max="11285" width="11.5703125" style="467" customWidth="1"/>
    <col min="11286" max="11288" width="14.5703125" style="467" customWidth="1"/>
    <col min="11289" max="11522" width="9.140625" style="467"/>
    <col min="11523" max="11523" width="50.140625" style="467" customWidth="1"/>
    <col min="11524" max="11524" width="20.42578125" style="467" customWidth="1"/>
    <col min="11525" max="11525" width="11.5703125" style="467" customWidth="1"/>
    <col min="11526" max="11528" width="14.5703125" style="467" customWidth="1"/>
    <col min="11529" max="11529" width="11.5703125" style="467" customWidth="1"/>
    <col min="11530" max="11532" width="14.5703125" style="467" customWidth="1"/>
    <col min="11533" max="11533" width="11.5703125" style="467" customWidth="1"/>
    <col min="11534" max="11536" width="14.5703125" style="467" customWidth="1"/>
    <col min="11537" max="11537" width="11.5703125" style="467" customWidth="1"/>
    <col min="11538" max="11540" width="14.5703125" style="467" customWidth="1"/>
    <col min="11541" max="11541" width="11.5703125" style="467" customWidth="1"/>
    <col min="11542" max="11544" width="14.5703125" style="467" customWidth="1"/>
    <col min="11545" max="11778" width="9.140625" style="467"/>
    <col min="11779" max="11779" width="50.140625" style="467" customWidth="1"/>
    <col min="11780" max="11780" width="20.42578125" style="467" customWidth="1"/>
    <col min="11781" max="11781" width="11.5703125" style="467" customWidth="1"/>
    <col min="11782" max="11784" width="14.5703125" style="467" customWidth="1"/>
    <col min="11785" max="11785" width="11.5703125" style="467" customWidth="1"/>
    <col min="11786" max="11788" width="14.5703125" style="467" customWidth="1"/>
    <col min="11789" max="11789" width="11.5703125" style="467" customWidth="1"/>
    <col min="11790" max="11792" width="14.5703125" style="467" customWidth="1"/>
    <col min="11793" max="11793" width="11.5703125" style="467" customWidth="1"/>
    <col min="11794" max="11796" width="14.5703125" style="467" customWidth="1"/>
    <col min="11797" max="11797" width="11.5703125" style="467" customWidth="1"/>
    <col min="11798" max="11800" width="14.5703125" style="467" customWidth="1"/>
    <col min="11801" max="12034" width="9.140625" style="467"/>
    <col min="12035" max="12035" width="50.140625" style="467" customWidth="1"/>
    <col min="12036" max="12036" width="20.42578125" style="467" customWidth="1"/>
    <col min="12037" max="12037" width="11.5703125" style="467" customWidth="1"/>
    <col min="12038" max="12040" width="14.5703125" style="467" customWidth="1"/>
    <col min="12041" max="12041" width="11.5703125" style="467" customWidth="1"/>
    <col min="12042" max="12044" width="14.5703125" style="467" customWidth="1"/>
    <col min="12045" max="12045" width="11.5703125" style="467" customWidth="1"/>
    <col min="12046" max="12048" width="14.5703125" style="467" customWidth="1"/>
    <col min="12049" max="12049" width="11.5703125" style="467" customWidth="1"/>
    <col min="12050" max="12052" width="14.5703125" style="467" customWidth="1"/>
    <col min="12053" max="12053" width="11.5703125" style="467" customWidth="1"/>
    <col min="12054" max="12056" width="14.5703125" style="467" customWidth="1"/>
    <col min="12057" max="12290" width="9.140625" style="467"/>
    <col min="12291" max="12291" width="50.140625" style="467" customWidth="1"/>
    <col min="12292" max="12292" width="20.42578125" style="467" customWidth="1"/>
    <col min="12293" max="12293" width="11.5703125" style="467" customWidth="1"/>
    <col min="12294" max="12296" width="14.5703125" style="467" customWidth="1"/>
    <col min="12297" max="12297" width="11.5703125" style="467" customWidth="1"/>
    <col min="12298" max="12300" width="14.5703125" style="467" customWidth="1"/>
    <col min="12301" max="12301" width="11.5703125" style="467" customWidth="1"/>
    <col min="12302" max="12304" width="14.5703125" style="467" customWidth="1"/>
    <col min="12305" max="12305" width="11.5703125" style="467" customWidth="1"/>
    <col min="12306" max="12308" width="14.5703125" style="467" customWidth="1"/>
    <col min="12309" max="12309" width="11.5703125" style="467" customWidth="1"/>
    <col min="12310" max="12312" width="14.5703125" style="467" customWidth="1"/>
    <col min="12313" max="12546" width="9.140625" style="467"/>
    <col min="12547" max="12547" width="50.140625" style="467" customWidth="1"/>
    <col min="12548" max="12548" width="20.42578125" style="467" customWidth="1"/>
    <col min="12549" max="12549" width="11.5703125" style="467" customWidth="1"/>
    <col min="12550" max="12552" width="14.5703125" style="467" customWidth="1"/>
    <col min="12553" max="12553" width="11.5703125" style="467" customWidth="1"/>
    <col min="12554" max="12556" width="14.5703125" style="467" customWidth="1"/>
    <col min="12557" max="12557" width="11.5703125" style="467" customWidth="1"/>
    <col min="12558" max="12560" width="14.5703125" style="467" customWidth="1"/>
    <col min="12561" max="12561" width="11.5703125" style="467" customWidth="1"/>
    <col min="12562" max="12564" width="14.5703125" style="467" customWidth="1"/>
    <col min="12565" max="12565" width="11.5703125" style="467" customWidth="1"/>
    <col min="12566" max="12568" width="14.5703125" style="467" customWidth="1"/>
    <col min="12569" max="12802" width="9.140625" style="467"/>
    <col min="12803" max="12803" width="50.140625" style="467" customWidth="1"/>
    <col min="12804" max="12804" width="20.42578125" style="467" customWidth="1"/>
    <col min="12805" max="12805" width="11.5703125" style="467" customWidth="1"/>
    <col min="12806" max="12808" width="14.5703125" style="467" customWidth="1"/>
    <col min="12809" max="12809" width="11.5703125" style="467" customWidth="1"/>
    <col min="12810" max="12812" width="14.5703125" style="467" customWidth="1"/>
    <col min="12813" max="12813" width="11.5703125" style="467" customWidth="1"/>
    <col min="12814" max="12816" width="14.5703125" style="467" customWidth="1"/>
    <col min="12817" max="12817" width="11.5703125" style="467" customWidth="1"/>
    <col min="12818" max="12820" width="14.5703125" style="467" customWidth="1"/>
    <col min="12821" max="12821" width="11.5703125" style="467" customWidth="1"/>
    <col min="12822" max="12824" width="14.5703125" style="467" customWidth="1"/>
    <col min="12825" max="13058" width="9.140625" style="467"/>
    <col min="13059" max="13059" width="50.140625" style="467" customWidth="1"/>
    <col min="13060" max="13060" width="20.42578125" style="467" customWidth="1"/>
    <col min="13061" max="13061" width="11.5703125" style="467" customWidth="1"/>
    <col min="13062" max="13064" width="14.5703125" style="467" customWidth="1"/>
    <col min="13065" max="13065" width="11.5703125" style="467" customWidth="1"/>
    <col min="13066" max="13068" width="14.5703125" style="467" customWidth="1"/>
    <col min="13069" max="13069" width="11.5703125" style="467" customWidth="1"/>
    <col min="13070" max="13072" width="14.5703125" style="467" customWidth="1"/>
    <col min="13073" max="13073" width="11.5703125" style="467" customWidth="1"/>
    <col min="13074" max="13076" width="14.5703125" style="467" customWidth="1"/>
    <col min="13077" max="13077" width="11.5703125" style="467" customWidth="1"/>
    <col min="13078" max="13080" width="14.5703125" style="467" customWidth="1"/>
    <col min="13081" max="13314" width="9.140625" style="467"/>
    <col min="13315" max="13315" width="50.140625" style="467" customWidth="1"/>
    <col min="13316" max="13316" width="20.42578125" style="467" customWidth="1"/>
    <col min="13317" max="13317" width="11.5703125" style="467" customWidth="1"/>
    <col min="13318" max="13320" width="14.5703125" style="467" customWidth="1"/>
    <col min="13321" max="13321" width="11.5703125" style="467" customWidth="1"/>
    <col min="13322" max="13324" width="14.5703125" style="467" customWidth="1"/>
    <col min="13325" max="13325" width="11.5703125" style="467" customWidth="1"/>
    <col min="13326" max="13328" width="14.5703125" style="467" customWidth="1"/>
    <col min="13329" max="13329" width="11.5703125" style="467" customWidth="1"/>
    <col min="13330" max="13332" width="14.5703125" style="467" customWidth="1"/>
    <col min="13333" max="13333" width="11.5703125" style="467" customWidth="1"/>
    <col min="13334" max="13336" width="14.5703125" style="467" customWidth="1"/>
    <col min="13337" max="13570" width="9.140625" style="467"/>
    <col min="13571" max="13571" width="50.140625" style="467" customWidth="1"/>
    <col min="13572" max="13572" width="20.42578125" style="467" customWidth="1"/>
    <col min="13573" max="13573" width="11.5703125" style="467" customWidth="1"/>
    <col min="13574" max="13576" width="14.5703125" style="467" customWidth="1"/>
    <col min="13577" max="13577" width="11.5703125" style="467" customWidth="1"/>
    <col min="13578" max="13580" width="14.5703125" style="467" customWidth="1"/>
    <col min="13581" max="13581" width="11.5703125" style="467" customWidth="1"/>
    <col min="13582" max="13584" width="14.5703125" style="467" customWidth="1"/>
    <col min="13585" max="13585" width="11.5703125" style="467" customWidth="1"/>
    <col min="13586" max="13588" width="14.5703125" style="467" customWidth="1"/>
    <col min="13589" max="13589" width="11.5703125" style="467" customWidth="1"/>
    <col min="13590" max="13592" width="14.5703125" style="467" customWidth="1"/>
    <col min="13593" max="13826" width="9.140625" style="467"/>
    <col min="13827" max="13827" width="50.140625" style="467" customWidth="1"/>
    <col min="13828" max="13828" width="20.42578125" style="467" customWidth="1"/>
    <col min="13829" max="13829" width="11.5703125" style="467" customWidth="1"/>
    <col min="13830" max="13832" width="14.5703125" style="467" customWidth="1"/>
    <col min="13833" max="13833" width="11.5703125" style="467" customWidth="1"/>
    <col min="13834" max="13836" width="14.5703125" style="467" customWidth="1"/>
    <col min="13837" max="13837" width="11.5703125" style="467" customWidth="1"/>
    <col min="13838" max="13840" width="14.5703125" style="467" customWidth="1"/>
    <col min="13841" max="13841" width="11.5703125" style="467" customWidth="1"/>
    <col min="13842" max="13844" width="14.5703125" style="467" customWidth="1"/>
    <col min="13845" max="13845" width="11.5703125" style="467" customWidth="1"/>
    <col min="13846" max="13848" width="14.5703125" style="467" customWidth="1"/>
    <col min="13849" max="14082" width="9.140625" style="467"/>
    <col min="14083" max="14083" width="50.140625" style="467" customWidth="1"/>
    <col min="14084" max="14084" width="20.42578125" style="467" customWidth="1"/>
    <col min="14085" max="14085" width="11.5703125" style="467" customWidth="1"/>
    <col min="14086" max="14088" width="14.5703125" style="467" customWidth="1"/>
    <col min="14089" max="14089" width="11.5703125" style="467" customWidth="1"/>
    <col min="14090" max="14092" width="14.5703125" style="467" customWidth="1"/>
    <col min="14093" max="14093" width="11.5703125" style="467" customWidth="1"/>
    <col min="14094" max="14096" width="14.5703125" style="467" customWidth="1"/>
    <col min="14097" max="14097" width="11.5703125" style="467" customWidth="1"/>
    <col min="14098" max="14100" width="14.5703125" style="467" customWidth="1"/>
    <col min="14101" max="14101" width="11.5703125" style="467" customWidth="1"/>
    <col min="14102" max="14104" width="14.5703125" style="467" customWidth="1"/>
    <col min="14105" max="14338" width="9.140625" style="467"/>
    <col min="14339" max="14339" width="50.140625" style="467" customWidth="1"/>
    <col min="14340" max="14340" width="20.42578125" style="467" customWidth="1"/>
    <col min="14341" max="14341" width="11.5703125" style="467" customWidth="1"/>
    <col min="14342" max="14344" width="14.5703125" style="467" customWidth="1"/>
    <col min="14345" max="14345" width="11.5703125" style="467" customWidth="1"/>
    <col min="14346" max="14348" width="14.5703125" style="467" customWidth="1"/>
    <col min="14349" max="14349" width="11.5703125" style="467" customWidth="1"/>
    <col min="14350" max="14352" width="14.5703125" style="467" customWidth="1"/>
    <col min="14353" max="14353" width="11.5703125" style="467" customWidth="1"/>
    <col min="14354" max="14356" width="14.5703125" style="467" customWidth="1"/>
    <col min="14357" max="14357" width="11.5703125" style="467" customWidth="1"/>
    <col min="14358" max="14360" width="14.5703125" style="467" customWidth="1"/>
    <col min="14361" max="14594" width="9.140625" style="467"/>
    <col min="14595" max="14595" width="50.140625" style="467" customWidth="1"/>
    <col min="14596" max="14596" width="20.42578125" style="467" customWidth="1"/>
    <col min="14597" max="14597" width="11.5703125" style="467" customWidth="1"/>
    <col min="14598" max="14600" width="14.5703125" style="467" customWidth="1"/>
    <col min="14601" max="14601" width="11.5703125" style="467" customWidth="1"/>
    <col min="14602" max="14604" width="14.5703125" style="467" customWidth="1"/>
    <col min="14605" max="14605" width="11.5703125" style="467" customWidth="1"/>
    <col min="14606" max="14608" width="14.5703125" style="467" customWidth="1"/>
    <col min="14609" max="14609" width="11.5703125" style="467" customWidth="1"/>
    <col min="14610" max="14612" width="14.5703125" style="467" customWidth="1"/>
    <col min="14613" max="14613" width="11.5703125" style="467" customWidth="1"/>
    <col min="14614" max="14616" width="14.5703125" style="467" customWidth="1"/>
    <col min="14617" max="14850" width="9.140625" style="467"/>
    <col min="14851" max="14851" width="50.140625" style="467" customWidth="1"/>
    <col min="14852" max="14852" width="20.42578125" style="467" customWidth="1"/>
    <col min="14853" max="14853" width="11.5703125" style="467" customWidth="1"/>
    <col min="14854" max="14856" width="14.5703125" style="467" customWidth="1"/>
    <col min="14857" max="14857" width="11.5703125" style="467" customWidth="1"/>
    <col min="14858" max="14860" width="14.5703125" style="467" customWidth="1"/>
    <col min="14861" max="14861" width="11.5703125" style="467" customWidth="1"/>
    <col min="14862" max="14864" width="14.5703125" style="467" customWidth="1"/>
    <col min="14865" max="14865" width="11.5703125" style="467" customWidth="1"/>
    <col min="14866" max="14868" width="14.5703125" style="467" customWidth="1"/>
    <col min="14869" max="14869" width="11.5703125" style="467" customWidth="1"/>
    <col min="14870" max="14872" width="14.5703125" style="467" customWidth="1"/>
    <col min="14873" max="15106" width="9.140625" style="467"/>
    <col min="15107" max="15107" width="50.140625" style="467" customWidth="1"/>
    <col min="15108" max="15108" width="20.42578125" style="467" customWidth="1"/>
    <col min="15109" max="15109" width="11.5703125" style="467" customWidth="1"/>
    <col min="15110" max="15112" width="14.5703125" style="467" customWidth="1"/>
    <col min="15113" max="15113" width="11.5703125" style="467" customWidth="1"/>
    <col min="15114" max="15116" width="14.5703125" style="467" customWidth="1"/>
    <col min="15117" max="15117" width="11.5703125" style="467" customWidth="1"/>
    <col min="15118" max="15120" width="14.5703125" style="467" customWidth="1"/>
    <col min="15121" max="15121" width="11.5703125" style="467" customWidth="1"/>
    <col min="15122" max="15124" width="14.5703125" style="467" customWidth="1"/>
    <col min="15125" max="15125" width="11.5703125" style="467" customWidth="1"/>
    <col min="15126" max="15128" width="14.5703125" style="467" customWidth="1"/>
    <col min="15129" max="15362" width="9.140625" style="467"/>
    <col min="15363" max="15363" width="50.140625" style="467" customWidth="1"/>
    <col min="15364" max="15364" width="20.42578125" style="467" customWidth="1"/>
    <col min="15365" max="15365" width="11.5703125" style="467" customWidth="1"/>
    <col min="15366" max="15368" width="14.5703125" style="467" customWidth="1"/>
    <col min="15369" max="15369" width="11.5703125" style="467" customWidth="1"/>
    <col min="15370" max="15372" width="14.5703125" style="467" customWidth="1"/>
    <col min="15373" max="15373" width="11.5703125" style="467" customWidth="1"/>
    <col min="15374" max="15376" width="14.5703125" style="467" customWidth="1"/>
    <col min="15377" max="15377" width="11.5703125" style="467" customWidth="1"/>
    <col min="15378" max="15380" width="14.5703125" style="467" customWidth="1"/>
    <col min="15381" max="15381" width="11.5703125" style="467" customWidth="1"/>
    <col min="15382" max="15384" width="14.5703125" style="467" customWidth="1"/>
    <col min="15385" max="15618" width="9.140625" style="467"/>
    <col min="15619" max="15619" width="50.140625" style="467" customWidth="1"/>
    <col min="15620" max="15620" width="20.42578125" style="467" customWidth="1"/>
    <col min="15621" max="15621" width="11.5703125" style="467" customWidth="1"/>
    <col min="15622" max="15624" width="14.5703125" style="467" customWidth="1"/>
    <col min="15625" max="15625" width="11.5703125" style="467" customWidth="1"/>
    <col min="15626" max="15628" width="14.5703125" style="467" customWidth="1"/>
    <col min="15629" max="15629" width="11.5703125" style="467" customWidth="1"/>
    <col min="15630" max="15632" width="14.5703125" style="467" customWidth="1"/>
    <col min="15633" max="15633" width="11.5703125" style="467" customWidth="1"/>
    <col min="15634" max="15636" width="14.5703125" style="467" customWidth="1"/>
    <col min="15637" max="15637" width="11.5703125" style="467" customWidth="1"/>
    <col min="15638" max="15640" width="14.5703125" style="467" customWidth="1"/>
    <col min="15641" max="15874" width="9.140625" style="467"/>
    <col min="15875" max="15875" width="50.140625" style="467" customWidth="1"/>
    <col min="15876" max="15876" width="20.42578125" style="467" customWidth="1"/>
    <col min="15877" max="15877" width="11.5703125" style="467" customWidth="1"/>
    <col min="15878" max="15880" width="14.5703125" style="467" customWidth="1"/>
    <col min="15881" max="15881" width="11.5703125" style="467" customWidth="1"/>
    <col min="15882" max="15884" width="14.5703125" style="467" customWidth="1"/>
    <col min="15885" max="15885" width="11.5703125" style="467" customWidth="1"/>
    <col min="15886" max="15888" width="14.5703125" style="467" customWidth="1"/>
    <col min="15889" max="15889" width="11.5703125" style="467" customWidth="1"/>
    <col min="15890" max="15892" width="14.5703125" style="467" customWidth="1"/>
    <col min="15893" max="15893" width="11.5703125" style="467" customWidth="1"/>
    <col min="15894" max="15896" width="14.5703125" style="467" customWidth="1"/>
    <col min="15897" max="16130" width="9.140625" style="467"/>
    <col min="16131" max="16131" width="50.140625" style="467" customWidth="1"/>
    <col min="16132" max="16132" width="20.42578125" style="467" customWidth="1"/>
    <col min="16133" max="16133" width="11.5703125" style="467" customWidth="1"/>
    <col min="16134" max="16136" width="14.5703125" style="467" customWidth="1"/>
    <col min="16137" max="16137" width="11.5703125" style="467" customWidth="1"/>
    <col min="16138" max="16140" width="14.5703125" style="467" customWidth="1"/>
    <col min="16141" max="16141" width="11.5703125" style="467" customWidth="1"/>
    <col min="16142" max="16144" width="14.5703125" style="467" customWidth="1"/>
    <col min="16145" max="16145" width="11.5703125" style="467" customWidth="1"/>
    <col min="16146" max="16148" width="14.5703125" style="467" customWidth="1"/>
    <col min="16149" max="16149" width="11.5703125" style="467" customWidth="1"/>
    <col min="16150" max="16152" width="14.5703125" style="467" customWidth="1"/>
    <col min="16153" max="16384" width="9.140625" style="467"/>
  </cols>
  <sheetData>
    <row r="1" spans="2:24" ht="15" customHeight="1" x14ac:dyDescent="0.25">
      <c r="B1" s="465"/>
      <c r="C1" s="466" t="s">
        <v>611</v>
      </c>
      <c r="D1" s="496"/>
      <c r="E1" s="627" t="s">
        <v>612</v>
      </c>
      <c r="F1" s="628"/>
      <c r="G1" s="628"/>
      <c r="H1" s="629"/>
      <c r="I1" s="627" t="s">
        <v>613</v>
      </c>
      <c r="J1" s="628"/>
      <c r="K1" s="628"/>
      <c r="L1" s="629"/>
      <c r="M1" s="627" t="s">
        <v>614</v>
      </c>
      <c r="N1" s="628"/>
      <c r="O1" s="628"/>
      <c r="P1" s="629"/>
      <c r="Q1" s="627" t="s">
        <v>615</v>
      </c>
      <c r="R1" s="628"/>
      <c r="S1" s="628"/>
      <c r="T1" s="629"/>
      <c r="U1" s="628" t="s">
        <v>616</v>
      </c>
      <c r="V1" s="628"/>
      <c r="W1" s="628"/>
      <c r="X1" s="629"/>
    </row>
    <row r="2" spans="2:24" ht="15" x14ac:dyDescent="0.25">
      <c r="B2" s="468"/>
      <c r="C2" s="469" t="s">
        <v>1002</v>
      </c>
      <c r="D2" s="497"/>
      <c r="E2" s="630"/>
      <c r="F2" s="636"/>
      <c r="G2" s="636"/>
      <c r="H2" s="632"/>
      <c r="I2" s="630"/>
      <c r="J2" s="636"/>
      <c r="K2" s="636"/>
      <c r="L2" s="632"/>
      <c r="M2" s="630"/>
      <c r="N2" s="636"/>
      <c r="O2" s="636"/>
      <c r="P2" s="632"/>
      <c r="Q2" s="630"/>
      <c r="R2" s="636"/>
      <c r="S2" s="636"/>
      <c r="T2" s="632"/>
      <c r="U2" s="636"/>
      <c r="V2" s="636"/>
      <c r="W2" s="636"/>
      <c r="X2" s="632"/>
    </row>
    <row r="3" spans="2:24" ht="15.75" thickBot="1" x14ac:dyDescent="0.3">
      <c r="B3" s="468"/>
      <c r="C3" s="469" t="s">
        <v>1022</v>
      </c>
      <c r="D3" s="497"/>
      <c r="E3" s="630"/>
      <c r="F3" s="636"/>
      <c r="G3" s="636"/>
      <c r="H3" s="632"/>
      <c r="I3" s="630"/>
      <c r="J3" s="636"/>
      <c r="K3" s="636"/>
      <c r="L3" s="632"/>
      <c r="M3" s="630"/>
      <c r="N3" s="636"/>
      <c r="O3" s="636"/>
      <c r="P3" s="632"/>
      <c r="Q3" s="630"/>
      <c r="R3" s="636"/>
      <c r="S3" s="636"/>
      <c r="T3" s="632"/>
      <c r="U3" s="636"/>
      <c r="V3" s="636"/>
      <c r="W3" s="636"/>
      <c r="X3" s="632"/>
    </row>
    <row r="4" spans="2:24" ht="30.75" customHeight="1" x14ac:dyDescent="0.2">
      <c r="B4" s="501" t="s">
        <v>414</v>
      </c>
      <c r="C4" s="502" t="s">
        <v>2</v>
      </c>
      <c r="D4" s="503" t="s">
        <v>416</v>
      </c>
      <c r="E4" s="524" t="s">
        <v>854</v>
      </c>
      <c r="F4" s="525" t="s">
        <v>415</v>
      </c>
      <c r="G4" s="525" t="s">
        <v>1</v>
      </c>
      <c r="H4" s="526" t="s">
        <v>417</v>
      </c>
      <c r="I4" s="524" t="s">
        <v>625</v>
      </c>
      <c r="J4" s="525" t="s">
        <v>415</v>
      </c>
      <c r="K4" s="525" t="s">
        <v>1</v>
      </c>
      <c r="L4" s="526" t="s">
        <v>417</v>
      </c>
      <c r="M4" s="524" t="s">
        <v>625</v>
      </c>
      <c r="N4" s="525" t="s">
        <v>415</v>
      </c>
      <c r="O4" s="525" t="s">
        <v>1</v>
      </c>
      <c r="P4" s="526" t="s">
        <v>417</v>
      </c>
      <c r="Q4" s="524" t="s">
        <v>625</v>
      </c>
      <c r="R4" s="525" t="s">
        <v>415</v>
      </c>
      <c r="S4" s="525" t="s">
        <v>1</v>
      </c>
      <c r="T4" s="526" t="s">
        <v>417</v>
      </c>
      <c r="U4" s="524" t="s">
        <v>625</v>
      </c>
      <c r="V4" s="525" t="s">
        <v>415</v>
      </c>
      <c r="W4" s="525" t="s">
        <v>1</v>
      </c>
      <c r="X4" s="526" t="s">
        <v>417</v>
      </c>
    </row>
    <row r="5" spans="2:24" x14ac:dyDescent="0.2">
      <c r="B5" s="478" t="s">
        <v>654</v>
      </c>
      <c r="C5" s="470" t="s">
        <v>655</v>
      </c>
      <c r="D5" s="527" t="s">
        <v>653</v>
      </c>
      <c r="E5" s="473">
        <v>20</v>
      </c>
      <c r="F5" s="470">
        <f>J5+N5+V5</f>
        <v>3322135.3</v>
      </c>
      <c r="G5" s="470">
        <f>K5+O5+W5</f>
        <v>2293314</v>
      </c>
      <c r="H5" s="474">
        <f>G5/F5</f>
        <v>0.69031324521912163</v>
      </c>
      <c r="I5" s="473">
        <v>5</v>
      </c>
      <c r="J5" s="470">
        <v>921950.4</v>
      </c>
      <c r="K5" s="470">
        <v>514063</v>
      </c>
      <c r="L5" s="474">
        <v>1.79</v>
      </c>
      <c r="M5" s="473">
        <v>5</v>
      </c>
      <c r="N5" s="470">
        <v>858525</v>
      </c>
      <c r="O5" s="470">
        <v>333665</v>
      </c>
      <c r="P5" s="474">
        <v>2.57</v>
      </c>
      <c r="Q5" s="473"/>
      <c r="R5" s="470"/>
      <c r="S5" s="470"/>
      <c r="T5" s="474"/>
      <c r="U5" s="473">
        <v>10</v>
      </c>
      <c r="V5" s="470">
        <v>1541659.9</v>
      </c>
      <c r="W5" s="470">
        <v>1445586</v>
      </c>
      <c r="X5" s="474">
        <f>W5/V5</f>
        <v>0.93768152106700065</v>
      </c>
    </row>
    <row r="6" spans="2:24" x14ac:dyDescent="0.2">
      <c r="B6" s="478" t="s">
        <v>127</v>
      </c>
      <c r="C6" s="470" t="s">
        <v>125</v>
      </c>
      <c r="D6" s="527" t="s">
        <v>653</v>
      </c>
      <c r="E6" s="473">
        <v>14</v>
      </c>
      <c r="F6" s="470">
        <v>504986.94999999995</v>
      </c>
      <c r="G6" s="470">
        <v>348711</v>
      </c>
      <c r="H6" s="474">
        <v>1.45</v>
      </c>
      <c r="I6" s="473">
        <v>1</v>
      </c>
      <c r="J6" s="470">
        <v>0</v>
      </c>
      <c r="K6" s="470">
        <v>37018</v>
      </c>
      <c r="L6" s="474">
        <v>0</v>
      </c>
      <c r="M6" s="473">
        <v>5</v>
      </c>
      <c r="N6" s="470">
        <v>98757.89</v>
      </c>
      <c r="O6" s="470">
        <v>80263</v>
      </c>
      <c r="P6" s="474">
        <v>1.23</v>
      </c>
      <c r="Q6" s="473">
        <v>6</v>
      </c>
      <c r="R6" s="470">
        <v>160225.09999999998</v>
      </c>
      <c r="S6" s="470">
        <v>205778</v>
      </c>
      <c r="T6" s="474">
        <v>0.78</v>
      </c>
      <c r="U6" s="473">
        <v>2</v>
      </c>
      <c r="V6" s="470">
        <v>246003.96</v>
      </c>
      <c r="W6" s="470">
        <v>25652</v>
      </c>
      <c r="X6" s="474">
        <v>9.59</v>
      </c>
    </row>
    <row r="7" spans="2:24" x14ac:dyDescent="0.2">
      <c r="B7" s="478" t="s">
        <v>24</v>
      </c>
      <c r="C7" s="470" t="s">
        <v>23</v>
      </c>
      <c r="D7" s="527" t="s">
        <v>657</v>
      </c>
      <c r="E7" s="473">
        <v>19</v>
      </c>
      <c r="F7" s="470">
        <v>49901354.100000001</v>
      </c>
      <c r="G7" s="470">
        <v>37390</v>
      </c>
      <c r="H7" s="474">
        <v>1334.62</v>
      </c>
      <c r="I7" s="473">
        <v>4</v>
      </c>
      <c r="J7" s="470">
        <v>38760</v>
      </c>
      <c r="K7" s="470">
        <v>1960</v>
      </c>
      <c r="L7" s="474">
        <v>19.78</v>
      </c>
      <c r="M7" s="473">
        <v>5</v>
      </c>
      <c r="N7" s="470">
        <v>153835</v>
      </c>
      <c r="O7" s="470">
        <v>6600</v>
      </c>
      <c r="P7" s="474">
        <v>23.31</v>
      </c>
      <c r="Q7" s="473">
        <v>1</v>
      </c>
      <c r="R7" s="470">
        <v>3499.5</v>
      </c>
      <c r="S7" s="470">
        <v>150</v>
      </c>
      <c r="T7" s="474">
        <v>23.33</v>
      </c>
      <c r="U7" s="473">
        <v>9</v>
      </c>
      <c r="V7" s="470">
        <v>49705259.600000001</v>
      </c>
      <c r="W7" s="470">
        <v>28680</v>
      </c>
      <c r="X7" s="474">
        <v>1733.1</v>
      </c>
    </row>
    <row r="8" spans="2:24" x14ac:dyDescent="0.2">
      <c r="B8" s="478" t="s">
        <v>27</v>
      </c>
      <c r="C8" s="470" t="s">
        <v>656</v>
      </c>
      <c r="D8" s="527" t="s">
        <v>653</v>
      </c>
      <c r="E8" s="473">
        <v>12</v>
      </c>
      <c r="F8" s="470">
        <v>17697031.349999998</v>
      </c>
      <c r="G8" s="470">
        <v>48735</v>
      </c>
      <c r="H8" s="474">
        <v>363.13</v>
      </c>
      <c r="I8" s="473">
        <v>3</v>
      </c>
      <c r="J8" s="470">
        <v>67059</v>
      </c>
      <c r="K8" s="470">
        <v>3660</v>
      </c>
      <c r="L8" s="474">
        <v>18.32</v>
      </c>
      <c r="M8" s="473">
        <v>5</v>
      </c>
      <c r="N8" s="470">
        <v>533061</v>
      </c>
      <c r="O8" s="470">
        <v>19890</v>
      </c>
      <c r="P8" s="474">
        <v>26.8</v>
      </c>
      <c r="Q8" s="473"/>
      <c r="R8" s="470"/>
      <c r="S8" s="470"/>
      <c r="T8" s="474"/>
      <c r="U8" s="473">
        <v>4</v>
      </c>
      <c r="V8" s="470">
        <v>17096911.349999998</v>
      </c>
      <c r="W8" s="470">
        <v>25185</v>
      </c>
      <c r="X8" s="474">
        <v>678.85</v>
      </c>
    </row>
    <row r="9" spans="2:24" x14ac:dyDescent="0.2">
      <c r="B9" s="478" t="s">
        <v>98</v>
      </c>
      <c r="C9" s="470" t="s">
        <v>656</v>
      </c>
      <c r="D9" s="527" t="s">
        <v>653</v>
      </c>
      <c r="E9" s="473">
        <v>13</v>
      </c>
      <c r="F9" s="470">
        <v>1428061.79</v>
      </c>
      <c r="G9" s="470">
        <v>47457</v>
      </c>
      <c r="H9" s="474">
        <v>30.09</v>
      </c>
      <c r="I9" s="473">
        <v>1</v>
      </c>
      <c r="J9" s="470">
        <v>28490</v>
      </c>
      <c r="K9" s="470">
        <v>1000</v>
      </c>
      <c r="L9" s="474">
        <v>28.49</v>
      </c>
      <c r="M9" s="473">
        <v>3</v>
      </c>
      <c r="N9" s="470">
        <v>121220.8</v>
      </c>
      <c r="O9" s="470">
        <v>3110</v>
      </c>
      <c r="P9" s="474">
        <v>38.979999999999997</v>
      </c>
      <c r="Q9" s="473"/>
      <c r="R9" s="470"/>
      <c r="S9" s="470"/>
      <c r="T9" s="474"/>
      <c r="U9" s="473">
        <v>9</v>
      </c>
      <c r="V9" s="470">
        <v>1278350.99</v>
      </c>
      <c r="W9" s="470">
        <v>43347</v>
      </c>
      <c r="X9" s="474">
        <v>29.49</v>
      </c>
    </row>
    <row r="10" spans="2:24" x14ac:dyDescent="0.2">
      <c r="B10" s="478" t="s">
        <v>26</v>
      </c>
      <c r="C10" s="470" t="s">
        <v>25</v>
      </c>
      <c r="D10" s="527" t="s">
        <v>658</v>
      </c>
      <c r="E10" s="473">
        <v>18</v>
      </c>
      <c r="F10" s="470">
        <v>6011549.2000000002</v>
      </c>
      <c r="G10" s="470">
        <v>927690.75</v>
      </c>
      <c r="H10" s="474">
        <v>6.48</v>
      </c>
      <c r="I10" s="473">
        <v>6</v>
      </c>
      <c r="J10" s="470">
        <v>103632.4</v>
      </c>
      <c r="K10" s="470">
        <v>68840</v>
      </c>
      <c r="L10" s="474">
        <v>1.51</v>
      </c>
      <c r="M10" s="473">
        <v>6</v>
      </c>
      <c r="N10" s="470">
        <v>5233332.5</v>
      </c>
      <c r="O10" s="470">
        <v>323460.75</v>
      </c>
      <c r="P10" s="474">
        <v>16.18</v>
      </c>
      <c r="Q10" s="473">
        <v>3</v>
      </c>
      <c r="R10" s="470">
        <v>298874.8</v>
      </c>
      <c r="S10" s="470">
        <v>224440</v>
      </c>
      <c r="T10" s="474">
        <v>1.33</v>
      </c>
      <c r="U10" s="473">
        <v>3</v>
      </c>
      <c r="V10" s="470">
        <v>375709.5</v>
      </c>
      <c r="W10" s="470">
        <v>310950</v>
      </c>
      <c r="X10" s="474">
        <v>1.21</v>
      </c>
    </row>
    <row r="11" spans="2:24" x14ac:dyDescent="0.2">
      <c r="B11" s="478" t="s">
        <v>128</v>
      </c>
      <c r="C11" s="470" t="s">
        <v>129</v>
      </c>
      <c r="D11" s="527" t="s">
        <v>658</v>
      </c>
      <c r="E11" s="473">
        <v>1</v>
      </c>
      <c r="F11" s="470">
        <v>468792</v>
      </c>
      <c r="G11" s="470">
        <v>229800</v>
      </c>
      <c r="H11" s="474">
        <v>2.04</v>
      </c>
      <c r="I11" s="473"/>
      <c r="J11" s="470"/>
      <c r="K11" s="470"/>
      <c r="L11" s="474"/>
      <c r="M11" s="473">
        <v>1</v>
      </c>
      <c r="N11" s="470">
        <v>468792</v>
      </c>
      <c r="O11" s="470">
        <v>229800</v>
      </c>
      <c r="P11" s="474">
        <v>2.04</v>
      </c>
      <c r="Q11" s="473"/>
      <c r="R11" s="470"/>
      <c r="S11" s="470"/>
      <c r="T11" s="474"/>
      <c r="U11" s="473"/>
      <c r="V11" s="470"/>
      <c r="W11" s="470"/>
      <c r="X11" s="474"/>
    </row>
    <row r="12" spans="2:24" x14ac:dyDescent="0.2">
      <c r="B12" s="478" t="s">
        <v>28</v>
      </c>
      <c r="C12" s="470" t="s">
        <v>133</v>
      </c>
      <c r="D12" s="527" t="s">
        <v>653</v>
      </c>
      <c r="E12" s="473">
        <v>30</v>
      </c>
      <c r="F12" s="470">
        <v>17383269.640000001</v>
      </c>
      <c r="G12" s="470">
        <v>646842.43999999994</v>
      </c>
      <c r="H12" s="474">
        <v>26.87</v>
      </c>
      <c r="I12" s="473">
        <v>11</v>
      </c>
      <c r="J12" s="470">
        <v>5663300.5</v>
      </c>
      <c r="K12" s="470">
        <v>287210</v>
      </c>
      <c r="L12" s="474">
        <v>19.72</v>
      </c>
      <c r="M12" s="473">
        <v>9</v>
      </c>
      <c r="N12" s="470">
        <v>6050570.6999999993</v>
      </c>
      <c r="O12" s="470">
        <v>81748.44</v>
      </c>
      <c r="P12" s="474">
        <v>74.010000000000005</v>
      </c>
      <c r="Q12" s="473">
        <v>5</v>
      </c>
      <c r="R12" s="470">
        <v>3837890.88</v>
      </c>
      <c r="S12" s="470">
        <v>215806</v>
      </c>
      <c r="T12" s="474">
        <v>17.78</v>
      </c>
      <c r="U12" s="473">
        <v>5</v>
      </c>
      <c r="V12" s="470">
        <v>1831507.56</v>
      </c>
      <c r="W12" s="470">
        <v>62078</v>
      </c>
      <c r="X12" s="474">
        <v>29.5</v>
      </c>
    </row>
    <row r="13" spans="2:24" x14ac:dyDescent="0.2">
      <c r="B13" s="478" t="s">
        <v>899</v>
      </c>
      <c r="C13" s="470" t="s">
        <v>659</v>
      </c>
      <c r="D13" s="527" t="s">
        <v>653</v>
      </c>
      <c r="E13" s="473">
        <v>1</v>
      </c>
      <c r="F13" s="470">
        <v>385375.8</v>
      </c>
      <c r="G13" s="470">
        <v>7860</v>
      </c>
      <c r="H13" s="474">
        <v>49.03</v>
      </c>
      <c r="I13" s="473"/>
      <c r="J13" s="470"/>
      <c r="K13" s="470"/>
      <c r="L13" s="474"/>
      <c r="M13" s="473"/>
      <c r="N13" s="470"/>
      <c r="O13" s="470"/>
      <c r="P13" s="474"/>
      <c r="Q13" s="473"/>
      <c r="R13" s="470"/>
      <c r="S13" s="470"/>
      <c r="T13" s="474"/>
      <c r="U13" s="473">
        <v>1</v>
      </c>
      <c r="V13" s="470">
        <v>385375.8</v>
      </c>
      <c r="W13" s="470">
        <v>7860</v>
      </c>
      <c r="X13" s="474">
        <v>49.03</v>
      </c>
    </row>
    <row r="14" spans="2:24" x14ac:dyDescent="0.2">
      <c r="B14" s="478" t="s">
        <v>134</v>
      </c>
      <c r="C14" s="470" t="s">
        <v>135</v>
      </c>
      <c r="D14" s="527" t="s">
        <v>657</v>
      </c>
      <c r="E14" s="473">
        <v>1</v>
      </c>
      <c r="F14" s="470">
        <v>53130</v>
      </c>
      <c r="G14" s="470">
        <v>1750</v>
      </c>
      <c r="H14" s="474">
        <v>30.36</v>
      </c>
      <c r="I14" s="473"/>
      <c r="J14" s="470"/>
      <c r="K14" s="470"/>
      <c r="L14" s="474"/>
      <c r="M14" s="473">
        <v>1</v>
      </c>
      <c r="N14" s="470">
        <v>53130</v>
      </c>
      <c r="O14" s="470">
        <v>1750</v>
      </c>
      <c r="P14" s="474">
        <v>30.36</v>
      </c>
      <c r="Q14" s="473"/>
      <c r="R14" s="470"/>
      <c r="S14" s="470"/>
      <c r="T14" s="474"/>
      <c r="U14" s="473"/>
      <c r="V14" s="470"/>
      <c r="W14" s="470"/>
      <c r="X14" s="474"/>
    </row>
    <row r="15" spans="2:24" x14ac:dyDescent="0.2">
      <c r="B15" s="478" t="s">
        <v>162</v>
      </c>
      <c r="C15" s="470" t="s">
        <v>895</v>
      </c>
      <c r="D15" s="527" t="s">
        <v>658</v>
      </c>
      <c r="E15" s="473">
        <v>1</v>
      </c>
      <c r="F15" s="470">
        <v>0</v>
      </c>
      <c r="G15" s="470">
        <v>7300</v>
      </c>
      <c r="H15" s="474">
        <v>0</v>
      </c>
      <c r="I15" s="473"/>
      <c r="J15" s="470"/>
      <c r="K15" s="470"/>
      <c r="L15" s="474"/>
      <c r="M15" s="473">
        <v>1</v>
      </c>
      <c r="N15" s="470">
        <v>0</v>
      </c>
      <c r="O15" s="470">
        <v>7300</v>
      </c>
      <c r="P15" s="474">
        <v>0</v>
      </c>
      <c r="Q15" s="473"/>
      <c r="R15" s="470"/>
      <c r="S15" s="470"/>
      <c r="T15" s="474"/>
      <c r="U15" s="473"/>
      <c r="V15" s="470"/>
      <c r="W15" s="470"/>
      <c r="X15" s="474"/>
    </row>
    <row r="16" spans="2:24" x14ac:dyDescent="0.2">
      <c r="B16" s="478" t="s">
        <v>660</v>
      </c>
      <c r="C16" s="470" t="s">
        <v>661</v>
      </c>
      <c r="D16" s="527" t="s">
        <v>662</v>
      </c>
      <c r="E16" s="473">
        <v>2</v>
      </c>
      <c r="F16" s="470">
        <v>6123.5</v>
      </c>
      <c r="G16" s="470">
        <v>420</v>
      </c>
      <c r="H16" s="474">
        <v>14.58</v>
      </c>
      <c r="I16" s="473"/>
      <c r="J16" s="470"/>
      <c r="K16" s="470"/>
      <c r="L16" s="474"/>
      <c r="M16" s="473">
        <v>2</v>
      </c>
      <c r="N16" s="470">
        <v>6123.5</v>
      </c>
      <c r="O16" s="470">
        <v>420</v>
      </c>
      <c r="P16" s="474">
        <v>14.58</v>
      </c>
      <c r="Q16" s="473"/>
      <c r="R16" s="470"/>
      <c r="S16" s="470"/>
      <c r="T16" s="474"/>
      <c r="U16" s="473"/>
      <c r="V16" s="470"/>
      <c r="W16" s="470"/>
      <c r="X16" s="474"/>
    </row>
    <row r="17" spans="2:24" x14ac:dyDescent="0.2">
      <c r="B17" s="478" t="s">
        <v>986</v>
      </c>
      <c r="C17" s="470" t="s">
        <v>987</v>
      </c>
      <c r="D17" s="527" t="s">
        <v>913</v>
      </c>
      <c r="E17" s="473">
        <v>1</v>
      </c>
      <c r="F17" s="470">
        <v>0</v>
      </c>
      <c r="G17" s="470">
        <v>4</v>
      </c>
      <c r="H17" s="474">
        <v>0</v>
      </c>
      <c r="I17" s="473"/>
      <c r="J17" s="470"/>
      <c r="K17" s="470"/>
      <c r="L17" s="474"/>
      <c r="M17" s="473"/>
      <c r="N17" s="470"/>
      <c r="O17" s="470"/>
      <c r="P17" s="474"/>
      <c r="Q17" s="473"/>
      <c r="R17" s="470"/>
      <c r="S17" s="470"/>
      <c r="T17" s="474"/>
      <c r="U17" s="473">
        <v>1</v>
      </c>
      <c r="V17" s="470">
        <v>0</v>
      </c>
      <c r="W17" s="470">
        <v>4</v>
      </c>
      <c r="X17" s="474">
        <v>0</v>
      </c>
    </row>
    <row r="18" spans="2:24" x14ac:dyDescent="0.2">
      <c r="B18" s="478" t="s">
        <v>5</v>
      </c>
      <c r="C18" s="470" t="s">
        <v>4</v>
      </c>
      <c r="D18" s="527" t="s">
        <v>662</v>
      </c>
      <c r="E18" s="473">
        <v>21</v>
      </c>
      <c r="F18" s="470">
        <v>213934.96999999997</v>
      </c>
      <c r="G18" s="470">
        <v>2188.5</v>
      </c>
      <c r="H18" s="474">
        <v>97.75</v>
      </c>
      <c r="I18" s="473">
        <v>8</v>
      </c>
      <c r="J18" s="470">
        <v>93599.37000000001</v>
      </c>
      <c r="K18" s="470">
        <v>966</v>
      </c>
      <c r="L18" s="474">
        <v>96.89</v>
      </c>
      <c r="M18" s="473">
        <v>4</v>
      </c>
      <c r="N18" s="470">
        <v>55244.7</v>
      </c>
      <c r="O18" s="470">
        <v>602</v>
      </c>
      <c r="P18" s="474">
        <v>91.77</v>
      </c>
      <c r="Q18" s="473">
        <v>2</v>
      </c>
      <c r="R18" s="470">
        <v>22555.1</v>
      </c>
      <c r="S18" s="470">
        <v>213.7</v>
      </c>
      <c r="T18" s="474">
        <v>105.55</v>
      </c>
      <c r="U18" s="473">
        <v>6</v>
      </c>
      <c r="V18" s="470">
        <v>40154.33</v>
      </c>
      <c r="W18" s="470">
        <v>393.8</v>
      </c>
      <c r="X18" s="474">
        <v>101.97</v>
      </c>
    </row>
    <row r="19" spans="2:24" x14ac:dyDescent="0.2">
      <c r="B19" s="478" t="s">
        <v>7</v>
      </c>
      <c r="C19" s="470" t="s">
        <v>6</v>
      </c>
      <c r="D19" s="527" t="s">
        <v>662</v>
      </c>
      <c r="E19" s="473">
        <v>16</v>
      </c>
      <c r="F19" s="470">
        <v>98363.520000000004</v>
      </c>
      <c r="G19" s="470">
        <v>923.4</v>
      </c>
      <c r="H19" s="474">
        <v>106.52</v>
      </c>
      <c r="I19" s="473">
        <v>6</v>
      </c>
      <c r="J19" s="470">
        <v>38438.92</v>
      </c>
      <c r="K19" s="470">
        <v>490</v>
      </c>
      <c r="L19" s="474">
        <v>78.45</v>
      </c>
      <c r="M19" s="473">
        <v>2</v>
      </c>
      <c r="N19" s="470">
        <v>7032.02</v>
      </c>
      <c r="O19" s="470">
        <v>64.900000000000006</v>
      </c>
      <c r="P19" s="474">
        <v>108.35</v>
      </c>
      <c r="Q19" s="473">
        <v>3</v>
      </c>
      <c r="R19" s="470">
        <v>31995.879999999997</v>
      </c>
      <c r="S19" s="470">
        <v>253</v>
      </c>
      <c r="T19" s="474">
        <v>126.47</v>
      </c>
      <c r="U19" s="473">
        <v>4</v>
      </c>
      <c r="V19" s="470">
        <v>19389.599999999999</v>
      </c>
      <c r="W19" s="470">
        <v>112</v>
      </c>
      <c r="X19" s="474">
        <v>173.12</v>
      </c>
    </row>
    <row r="20" spans="2:24" x14ac:dyDescent="0.2">
      <c r="B20" s="478" t="s">
        <v>89</v>
      </c>
      <c r="C20" s="470" t="s">
        <v>88</v>
      </c>
      <c r="D20" s="527" t="s">
        <v>662</v>
      </c>
      <c r="E20" s="473">
        <v>2</v>
      </c>
      <c r="F20" s="470">
        <v>5759.79</v>
      </c>
      <c r="G20" s="470">
        <v>22.4</v>
      </c>
      <c r="H20" s="474">
        <v>257.13</v>
      </c>
      <c r="I20" s="473"/>
      <c r="J20" s="470"/>
      <c r="K20" s="470"/>
      <c r="L20" s="474"/>
      <c r="M20" s="473">
        <v>1</v>
      </c>
      <c r="N20" s="470">
        <v>1948.23</v>
      </c>
      <c r="O20" s="470">
        <v>10.4</v>
      </c>
      <c r="P20" s="474">
        <v>187.33</v>
      </c>
      <c r="Q20" s="473">
        <v>1</v>
      </c>
      <c r="R20" s="470">
        <v>3811.56</v>
      </c>
      <c r="S20" s="470">
        <v>12</v>
      </c>
      <c r="T20" s="474">
        <v>317.63</v>
      </c>
      <c r="U20" s="473"/>
      <c r="V20" s="470"/>
      <c r="W20" s="470"/>
      <c r="X20" s="474"/>
    </row>
    <row r="21" spans="2:24" x14ac:dyDescent="0.2">
      <c r="B21" s="478" t="s">
        <v>171</v>
      </c>
      <c r="C21" s="470" t="s">
        <v>94</v>
      </c>
      <c r="D21" s="527" t="s">
        <v>657</v>
      </c>
      <c r="E21" s="473">
        <v>3</v>
      </c>
      <c r="F21" s="470">
        <v>32933.800000000003</v>
      </c>
      <c r="G21" s="470">
        <v>578</v>
      </c>
      <c r="H21" s="474">
        <v>56.98</v>
      </c>
      <c r="I21" s="473">
        <v>1</v>
      </c>
      <c r="J21" s="470">
        <v>19987</v>
      </c>
      <c r="K21" s="470">
        <v>253</v>
      </c>
      <c r="L21" s="474">
        <v>79</v>
      </c>
      <c r="M21" s="473">
        <v>1</v>
      </c>
      <c r="N21" s="470">
        <v>9332.4</v>
      </c>
      <c r="O21" s="470">
        <v>280</v>
      </c>
      <c r="P21" s="474">
        <v>33.33</v>
      </c>
      <c r="Q21" s="473"/>
      <c r="R21" s="470"/>
      <c r="S21" s="470"/>
      <c r="T21" s="474"/>
      <c r="U21" s="473">
        <v>1</v>
      </c>
      <c r="V21" s="470">
        <v>3614.4</v>
      </c>
      <c r="W21" s="470">
        <v>45</v>
      </c>
      <c r="X21" s="474">
        <v>80.319999999999993</v>
      </c>
    </row>
    <row r="22" spans="2:24" x14ac:dyDescent="0.2">
      <c r="B22" s="478" t="s">
        <v>95</v>
      </c>
      <c r="C22" s="470" t="s">
        <v>94</v>
      </c>
      <c r="D22" s="527" t="s">
        <v>653</v>
      </c>
      <c r="E22" s="473">
        <v>5</v>
      </c>
      <c r="F22" s="470">
        <v>45406.049999999996</v>
      </c>
      <c r="G22" s="470">
        <v>2722</v>
      </c>
      <c r="H22" s="474">
        <v>16.68</v>
      </c>
      <c r="I22" s="473"/>
      <c r="J22" s="470"/>
      <c r="K22" s="470"/>
      <c r="L22" s="474"/>
      <c r="M22" s="473">
        <v>1</v>
      </c>
      <c r="N22" s="470">
        <v>2082.42</v>
      </c>
      <c r="O22" s="470">
        <v>69</v>
      </c>
      <c r="P22" s="474">
        <v>30.18</v>
      </c>
      <c r="Q22" s="473">
        <v>2</v>
      </c>
      <c r="R22" s="470">
        <v>29438.11</v>
      </c>
      <c r="S22" s="470">
        <v>859</v>
      </c>
      <c r="T22" s="474">
        <v>34.270000000000003</v>
      </c>
      <c r="U22" s="473">
        <v>2</v>
      </c>
      <c r="V22" s="470">
        <v>13885.52</v>
      </c>
      <c r="W22" s="470">
        <v>1794</v>
      </c>
      <c r="X22" s="474">
        <v>7.74</v>
      </c>
    </row>
    <row r="23" spans="2:24" x14ac:dyDescent="0.2">
      <c r="B23" s="478" t="s">
        <v>9</v>
      </c>
      <c r="C23" s="470" t="s">
        <v>8</v>
      </c>
      <c r="D23" s="527" t="s">
        <v>662</v>
      </c>
      <c r="E23" s="473">
        <v>1</v>
      </c>
      <c r="F23" s="470">
        <v>8700</v>
      </c>
      <c r="G23" s="470">
        <v>30</v>
      </c>
      <c r="H23" s="474">
        <v>290</v>
      </c>
      <c r="I23" s="473">
        <v>1</v>
      </c>
      <c r="J23" s="470">
        <v>8700</v>
      </c>
      <c r="K23" s="470">
        <v>30</v>
      </c>
      <c r="L23" s="474">
        <v>290</v>
      </c>
      <c r="M23" s="473"/>
      <c r="N23" s="470"/>
      <c r="O23" s="470"/>
      <c r="P23" s="474"/>
      <c r="Q23" s="473"/>
      <c r="R23" s="470"/>
      <c r="S23" s="470"/>
      <c r="T23" s="474"/>
      <c r="U23" s="473"/>
      <c r="V23" s="470"/>
      <c r="W23" s="470"/>
      <c r="X23" s="474"/>
    </row>
    <row r="24" spans="2:24" x14ac:dyDescent="0.2">
      <c r="B24" s="478" t="s">
        <v>11</v>
      </c>
      <c r="C24" s="470" t="s">
        <v>10</v>
      </c>
      <c r="D24" s="527" t="s">
        <v>662</v>
      </c>
      <c r="E24" s="473">
        <v>7</v>
      </c>
      <c r="F24" s="470">
        <v>129607.28</v>
      </c>
      <c r="G24" s="470">
        <v>398</v>
      </c>
      <c r="H24" s="474">
        <v>325.64999999999998</v>
      </c>
      <c r="I24" s="473">
        <v>3</v>
      </c>
      <c r="J24" s="470">
        <v>24803.020000000004</v>
      </c>
      <c r="K24" s="470">
        <v>76</v>
      </c>
      <c r="L24" s="474">
        <v>326.36</v>
      </c>
      <c r="M24" s="473">
        <v>1</v>
      </c>
      <c r="N24" s="470">
        <v>0</v>
      </c>
      <c r="O24" s="470">
        <v>32</v>
      </c>
      <c r="P24" s="474">
        <v>0</v>
      </c>
      <c r="Q24" s="473"/>
      <c r="R24" s="470"/>
      <c r="S24" s="470"/>
      <c r="T24" s="474"/>
      <c r="U24" s="473">
        <v>3</v>
      </c>
      <c r="V24" s="470">
        <v>104804.26</v>
      </c>
      <c r="W24" s="470">
        <v>290</v>
      </c>
      <c r="X24" s="474">
        <v>361.39</v>
      </c>
    </row>
    <row r="25" spans="2:24" x14ac:dyDescent="0.2">
      <c r="B25" s="478" t="s">
        <v>13</v>
      </c>
      <c r="C25" s="470" t="s">
        <v>12</v>
      </c>
      <c r="D25" s="527" t="s">
        <v>662</v>
      </c>
      <c r="E25" s="473">
        <v>21</v>
      </c>
      <c r="F25" s="470">
        <v>771921.05999999994</v>
      </c>
      <c r="G25" s="470">
        <v>2333.6999999999998</v>
      </c>
      <c r="H25" s="474">
        <v>330.77</v>
      </c>
      <c r="I25" s="473">
        <v>6</v>
      </c>
      <c r="J25" s="470">
        <v>192498.35</v>
      </c>
      <c r="K25" s="470">
        <v>556</v>
      </c>
      <c r="L25" s="474">
        <v>346.22</v>
      </c>
      <c r="M25" s="473">
        <v>3</v>
      </c>
      <c r="N25" s="470">
        <v>69548.800000000003</v>
      </c>
      <c r="O25" s="470">
        <v>241</v>
      </c>
      <c r="P25" s="474">
        <v>288.58</v>
      </c>
      <c r="Q25" s="473">
        <v>3</v>
      </c>
      <c r="R25" s="470">
        <v>294952.12</v>
      </c>
      <c r="S25" s="470">
        <v>819</v>
      </c>
      <c r="T25" s="474">
        <v>360.14</v>
      </c>
      <c r="U25" s="473">
        <v>9</v>
      </c>
      <c r="V25" s="470">
        <v>214921.79</v>
      </c>
      <c r="W25" s="470">
        <v>717.7</v>
      </c>
      <c r="X25" s="474">
        <v>299.45999999999998</v>
      </c>
    </row>
    <row r="26" spans="2:24" x14ac:dyDescent="0.2">
      <c r="B26" s="478" t="s">
        <v>631</v>
      </c>
      <c r="C26" s="470" t="s">
        <v>632</v>
      </c>
      <c r="D26" s="527" t="s">
        <v>662</v>
      </c>
      <c r="E26" s="473">
        <v>1</v>
      </c>
      <c r="F26" s="470">
        <v>2440.02</v>
      </c>
      <c r="G26" s="470">
        <v>6</v>
      </c>
      <c r="H26" s="474">
        <v>406.67</v>
      </c>
      <c r="I26" s="473"/>
      <c r="J26" s="470"/>
      <c r="K26" s="470"/>
      <c r="L26" s="474"/>
      <c r="M26" s="473">
        <v>1</v>
      </c>
      <c r="N26" s="470">
        <v>2440.02</v>
      </c>
      <c r="O26" s="470">
        <v>6</v>
      </c>
      <c r="P26" s="474">
        <v>406.67</v>
      </c>
      <c r="Q26" s="473"/>
      <c r="R26" s="470"/>
      <c r="S26" s="470"/>
      <c r="T26" s="474"/>
      <c r="U26" s="473"/>
      <c r="V26" s="470"/>
      <c r="W26" s="470"/>
      <c r="X26" s="474"/>
    </row>
    <row r="27" spans="2:24" x14ac:dyDescent="0.2">
      <c r="B27" s="478" t="s">
        <v>15</v>
      </c>
      <c r="C27" s="470" t="s">
        <v>14</v>
      </c>
      <c r="D27" s="527" t="s">
        <v>662</v>
      </c>
      <c r="E27" s="473">
        <v>17</v>
      </c>
      <c r="F27" s="470">
        <v>765075.8899999999</v>
      </c>
      <c r="G27" s="470">
        <v>1090.9000000000001</v>
      </c>
      <c r="H27" s="474">
        <v>701.33</v>
      </c>
      <c r="I27" s="473">
        <v>3</v>
      </c>
      <c r="J27" s="470">
        <v>62759.020000000004</v>
      </c>
      <c r="K27" s="470">
        <v>148</v>
      </c>
      <c r="L27" s="474">
        <v>424.05</v>
      </c>
      <c r="M27" s="473">
        <v>5</v>
      </c>
      <c r="N27" s="470">
        <v>358385.35</v>
      </c>
      <c r="O27" s="470">
        <v>337</v>
      </c>
      <c r="P27" s="474">
        <v>1063.46</v>
      </c>
      <c r="Q27" s="473">
        <v>2</v>
      </c>
      <c r="R27" s="470">
        <v>156405.68</v>
      </c>
      <c r="S27" s="470">
        <v>313</v>
      </c>
      <c r="T27" s="474">
        <v>499.7</v>
      </c>
      <c r="U27" s="473">
        <v>7</v>
      </c>
      <c r="V27" s="470">
        <v>187525.84000000003</v>
      </c>
      <c r="W27" s="470">
        <v>292.89999999999998</v>
      </c>
      <c r="X27" s="474">
        <v>640.24</v>
      </c>
    </row>
    <row r="28" spans="2:24" x14ac:dyDescent="0.2">
      <c r="B28" s="478" t="s">
        <v>91</v>
      </c>
      <c r="C28" s="470" t="s">
        <v>90</v>
      </c>
      <c r="D28" s="527" t="s">
        <v>662</v>
      </c>
      <c r="E28" s="473">
        <v>12</v>
      </c>
      <c r="F28" s="470">
        <v>189218.19</v>
      </c>
      <c r="G28" s="470">
        <v>279</v>
      </c>
      <c r="H28" s="474">
        <v>678.2</v>
      </c>
      <c r="I28" s="473">
        <v>2</v>
      </c>
      <c r="J28" s="470">
        <v>55835</v>
      </c>
      <c r="K28" s="470">
        <v>83</v>
      </c>
      <c r="L28" s="474">
        <v>672.71</v>
      </c>
      <c r="M28" s="473">
        <v>4</v>
      </c>
      <c r="N28" s="470">
        <v>63259.369999999995</v>
      </c>
      <c r="O28" s="470">
        <v>103</v>
      </c>
      <c r="P28" s="474">
        <v>614.16999999999996</v>
      </c>
      <c r="Q28" s="473">
        <v>1</v>
      </c>
      <c r="R28" s="470">
        <v>10217.34</v>
      </c>
      <c r="S28" s="470">
        <v>18</v>
      </c>
      <c r="T28" s="474">
        <v>567.63</v>
      </c>
      <c r="U28" s="473">
        <v>5</v>
      </c>
      <c r="V28" s="470">
        <v>59906.479999999996</v>
      </c>
      <c r="W28" s="470">
        <v>75</v>
      </c>
      <c r="X28" s="474">
        <v>798.75</v>
      </c>
    </row>
    <row r="29" spans="2:24" x14ac:dyDescent="0.2">
      <c r="B29" s="478" t="s">
        <v>172</v>
      </c>
      <c r="C29" s="470" t="s">
        <v>666</v>
      </c>
      <c r="D29" s="527" t="s">
        <v>662</v>
      </c>
      <c r="E29" s="473">
        <v>1</v>
      </c>
      <c r="F29" s="470">
        <v>26700</v>
      </c>
      <c r="G29" s="470">
        <v>30</v>
      </c>
      <c r="H29" s="474">
        <v>890</v>
      </c>
      <c r="I29" s="473"/>
      <c r="J29" s="470"/>
      <c r="K29" s="470"/>
      <c r="L29" s="474"/>
      <c r="M29" s="473"/>
      <c r="N29" s="470"/>
      <c r="O29" s="470"/>
      <c r="P29" s="474"/>
      <c r="Q29" s="473">
        <v>1</v>
      </c>
      <c r="R29" s="470">
        <v>26700</v>
      </c>
      <c r="S29" s="470">
        <v>30</v>
      </c>
      <c r="T29" s="474">
        <v>890</v>
      </c>
      <c r="U29" s="473"/>
      <c r="V29" s="470"/>
      <c r="W29" s="470"/>
      <c r="X29" s="474"/>
    </row>
    <row r="30" spans="2:24" x14ac:dyDescent="0.2">
      <c r="B30" s="478" t="s">
        <v>173</v>
      </c>
      <c r="C30" s="470" t="s">
        <v>667</v>
      </c>
      <c r="D30" s="527" t="s">
        <v>662</v>
      </c>
      <c r="E30" s="473">
        <v>5</v>
      </c>
      <c r="F30" s="470">
        <v>94740.02</v>
      </c>
      <c r="G30" s="470">
        <v>78</v>
      </c>
      <c r="H30" s="474">
        <v>1214.6199999999999</v>
      </c>
      <c r="I30" s="473">
        <v>2</v>
      </c>
      <c r="J30" s="470">
        <v>37913.26</v>
      </c>
      <c r="K30" s="470">
        <v>38</v>
      </c>
      <c r="L30" s="474">
        <v>997.72</v>
      </c>
      <c r="M30" s="473">
        <v>2</v>
      </c>
      <c r="N30" s="470">
        <v>39666.76</v>
      </c>
      <c r="O30" s="470">
        <v>28</v>
      </c>
      <c r="P30" s="474">
        <v>1416.67</v>
      </c>
      <c r="Q30" s="473"/>
      <c r="R30" s="470"/>
      <c r="S30" s="470"/>
      <c r="T30" s="474"/>
      <c r="U30" s="473">
        <v>1</v>
      </c>
      <c r="V30" s="470">
        <v>17160</v>
      </c>
      <c r="W30" s="470">
        <v>12</v>
      </c>
      <c r="X30" s="474">
        <v>1430</v>
      </c>
    </row>
    <row r="31" spans="2:24" x14ac:dyDescent="0.2">
      <c r="B31" s="478" t="s">
        <v>174</v>
      </c>
      <c r="C31" s="470" t="s">
        <v>668</v>
      </c>
      <c r="D31" s="527" t="s">
        <v>662</v>
      </c>
      <c r="E31" s="473">
        <v>1</v>
      </c>
      <c r="F31" s="470">
        <v>86999.85</v>
      </c>
      <c r="G31" s="470">
        <v>45</v>
      </c>
      <c r="H31" s="474">
        <v>1933.33</v>
      </c>
      <c r="I31" s="473"/>
      <c r="J31" s="470"/>
      <c r="K31" s="470"/>
      <c r="L31" s="474"/>
      <c r="M31" s="473">
        <v>1</v>
      </c>
      <c r="N31" s="470">
        <v>86999.85</v>
      </c>
      <c r="O31" s="470">
        <v>45</v>
      </c>
      <c r="P31" s="474">
        <v>1933.33</v>
      </c>
      <c r="Q31" s="473"/>
      <c r="R31" s="470"/>
      <c r="S31" s="470"/>
      <c r="T31" s="474"/>
      <c r="U31" s="473"/>
      <c r="V31" s="470"/>
      <c r="W31" s="470"/>
      <c r="X31" s="474"/>
    </row>
    <row r="32" spans="2:24" x14ac:dyDescent="0.2">
      <c r="B32" s="478" t="s">
        <v>1009</v>
      </c>
      <c r="C32" s="470" t="s">
        <v>1010</v>
      </c>
      <c r="D32" s="527" t="s">
        <v>662</v>
      </c>
      <c r="E32" s="473">
        <v>1</v>
      </c>
      <c r="F32" s="470">
        <v>15919.98</v>
      </c>
      <c r="G32" s="470">
        <v>6</v>
      </c>
      <c r="H32" s="474">
        <v>2653.33</v>
      </c>
      <c r="I32" s="473"/>
      <c r="J32" s="470"/>
      <c r="K32" s="470"/>
      <c r="L32" s="474"/>
      <c r="M32" s="473">
        <v>1</v>
      </c>
      <c r="N32" s="470">
        <v>15919.98</v>
      </c>
      <c r="O32" s="470">
        <v>6</v>
      </c>
      <c r="P32" s="474">
        <v>2653.33</v>
      </c>
      <c r="Q32" s="473"/>
      <c r="R32" s="470"/>
      <c r="S32" s="470"/>
      <c r="T32" s="474"/>
      <c r="U32" s="473"/>
      <c r="V32" s="470"/>
      <c r="W32" s="470"/>
      <c r="X32" s="474"/>
    </row>
    <row r="33" spans="2:24" x14ac:dyDescent="0.2">
      <c r="B33" s="478" t="s">
        <v>1014</v>
      </c>
      <c r="C33" s="470" t="s">
        <v>1015</v>
      </c>
      <c r="D33" s="527" t="s">
        <v>662</v>
      </c>
      <c r="E33" s="473">
        <v>1</v>
      </c>
      <c r="F33" s="470">
        <v>15882.46</v>
      </c>
      <c r="G33" s="470">
        <v>2</v>
      </c>
      <c r="H33" s="474">
        <v>7941.23</v>
      </c>
      <c r="I33" s="473"/>
      <c r="J33" s="470"/>
      <c r="K33" s="470"/>
      <c r="L33" s="474"/>
      <c r="M33" s="473"/>
      <c r="N33" s="470"/>
      <c r="O33" s="470"/>
      <c r="P33" s="474"/>
      <c r="Q33" s="473"/>
      <c r="R33" s="470"/>
      <c r="S33" s="470"/>
      <c r="T33" s="474"/>
      <c r="U33" s="473">
        <v>1</v>
      </c>
      <c r="V33" s="470">
        <v>15882.46</v>
      </c>
      <c r="W33" s="470">
        <v>2</v>
      </c>
      <c r="X33" s="474">
        <v>7941.23</v>
      </c>
    </row>
    <row r="34" spans="2:24" x14ac:dyDescent="0.2">
      <c r="B34" s="478" t="s">
        <v>1003</v>
      </c>
      <c r="C34" s="470" t="s">
        <v>1004</v>
      </c>
      <c r="D34" s="527" t="s">
        <v>662</v>
      </c>
      <c r="E34" s="473">
        <v>1</v>
      </c>
      <c r="F34" s="470">
        <v>9702</v>
      </c>
      <c r="G34" s="470">
        <v>2</v>
      </c>
      <c r="H34" s="474">
        <v>4851</v>
      </c>
      <c r="I34" s="473">
        <v>1</v>
      </c>
      <c r="J34" s="470">
        <v>9702</v>
      </c>
      <c r="K34" s="470">
        <v>2</v>
      </c>
      <c r="L34" s="474">
        <v>4851</v>
      </c>
      <c r="M34" s="473"/>
      <c r="N34" s="470"/>
      <c r="O34" s="470"/>
      <c r="P34" s="474"/>
      <c r="Q34" s="473"/>
      <c r="R34" s="470"/>
      <c r="S34" s="470"/>
      <c r="T34" s="474"/>
      <c r="U34" s="473"/>
      <c r="V34" s="470"/>
      <c r="W34" s="470"/>
      <c r="X34" s="474"/>
    </row>
    <row r="35" spans="2:24" x14ac:dyDescent="0.2">
      <c r="B35" s="478" t="s">
        <v>179</v>
      </c>
      <c r="C35" s="470" t="s">
        <v>671</v>
      </c>
      <c r="D35" s="527" t="s">
        <v>662</v>
      </c>
      <c r="E35" s="473">
        <v>2</v>
      </c>
      <c r="F35" s="470">
        <v>370809.59999999998</v>
      </c>
      <c r="G35" s="470">
        <v>264</v>
      </c>
      <c r="H35" s="474">
        <v>1404.58</v>
      </c>
      <c r="I35" s="473"/>
      <c r="J35" s="470"/>
      <c r="K35" s="470"/>
      <c r="L35" s="474"/>
      <c r="M35" s="473"/>
      <c r="N35" s="470"/>
      <c r="O35" s="470"/>
      <c r="P35" s="474"/>
      <c r="Q35" s="473">
        <v>1</v>
      </c>
      <c r="R35" s="470">
        <v>168000</v>
      </c>
      <c r="S35" s="470">
        <v>120</v>
      </c>
      <c r="T35" s="474">
        <v>1400</v>
      </c>
      <c r="U35" s="473">
        <v>1</v>
      </c>
      <c r="V35" s="470">
        <v>202809.60000000001</v>
      </c>
      <c r="W35" s="470">
        <v>144</v>
      </c>
      <c r="X35" s="474">
        <v>1408.4</v>
      </c>
    </row>
    <row r="36" spans="2:24" x14ac:dyDescent="0.2">
      <c r="B36" s="478" t="s">
        <v>92</v>
      </c>
      <c r="C36" s="470" t="s">
        <v>672</v>
      </c>
      <c r="D36" s="527" t="s">
        <v>662</v>
      </c>
      <c r="E36" s="473">
        <v>2</v>
      </c>
      <c r="F36" s="470">
        <v>64183.09</v>
      </c>
      <c r="G36" s="470">
        <v>63</v>
      </c>
      <c r="H36" s="474">
        <v>1018.78</v>
      </c>
      <c r="I36" s="473"/>
      <c r="J36" s="470"/>
      <c r="K36" s="470"/>
      <c r="L36" s="474"/>
      <c r="M36" s="473"/>
      <c r="N36" s="470"/>
      <c r="O36" s="470"/>
      <c r="P36" s="474"/>
      <c r="Q36" s="473"/>
      <c r="R36" s="470"/>
      <c r="S36" s="470"/>
      <c r="T36" s="474"/>
      <c r="U36" s="473">
        <v>2</v>
      </c>
      <c r="V36" s="470">
        <v>64183.09</v>
      </c>
      <c r="W36" s="470">
        <v>63</v>
      </c>
      <c r="X36" s="474">
        <v>1018.78</v>
      </c>
    </row>
    <row r="37" spans="2:24" x14ac:dyDescent="0.2">
      <c r="B37" s="478" t="s">
        <v>181</v>
      </c>
      <c r="C37" s="470" t="s">
        <v>673</v>
      </c>
      <c r="D37" s="527" t="s">
        <v>662</v>
      </c>
      <c r="E37" s="473">
        <v>2</v>
      </c>
      <c r="F37" s="470">
        <v>304431.84999999998</v>
      </c>
      <c r="G37" s="470">
        <v>185</v>
      </c>
      <c r="H37" s="474">
        <v>1645.58</v>
      </c>
      <c r="I37" s="473"/>
      <c r="J37" s="470"/>
      <c r="K37" s="470"/>
      <c r="L37" s="474"/>
      <c r="M37" s="473">
        <v>1</v>
      </c>
      <c r="N37" s="470">
        <v>160807.95000000001</v>
      </c>
      <c r="O37" s="470">
        <v>115</v>
      </c>
      <c r="P37" s="474">
        <v>1398.33</v>
      </c>
      <c r="Q37" s="473">
        <v>1</v>
      </c>
      <c r="R37" s="470">
        <v>143623.9</v>
      </c>
      <c r="S37" s="470">
        <v>70</v>
      </c>
      <c r="T37" s="474">
        <v>2051.77</v>
      </c>
      <c r="U37" s="473"/>
      <c r="V37" s="470"/>
      <c r="W37" s="470"/>
      <c r="X37" s="474"/>
    </row>
    <row r="38" spans="2:24" x14ac:dyDescent="0.2">
      <c r="B38" s="478" t="s">
        <v>182</v>
      </c>
      <c r="C38" s="470" t="s">
        <v>914</v>
      </c>
      <c r="D38" s="527" t="s">
        <v>662</v>
      </c>
      <c r="E38" s="473">
        <v>5</v>
      </c>
      <c r="F38" s="470">
        <v>1042682.76</v>
      </c>
      <c r="G38" s="470">
        <v>704</v>
      </c>
      <c r="H38" s="474">
        <v>1481.08</v>
      </c>
      <c r="I38" s="473">
        <v>1</v>
      </c>
      <c r="J38" s="470">
        <v>538665.6</v>
      </c>
      <c r="K38" s="470">
        <v>320</v>
      </c>
      <c r="L38" s="474">
        <v>1683.33</v>
      </c>
      <c r="M38" s="473"/>
      <c r="N38" s="470"/>
      <c r="O38" s="470"/>
      <c r="P38" s="474"/>
      <c r="Q38" s="473">
        <v>2</v>
      </c>
      <c r="R38" s="470">
        <v>418912.2</v>
      </c>
      <c r="S38" s="470">
        <v>324</v>
      </c>
      <c r="T38" s="474">
        <v>1292.94</v>
      </c>
      <c r="U38" s="473">
        <v>2</v>
      </c>
      <c r="V38" s="470">
        <v>85104.959999999992</v>
      </c>
      <c r="W38" s="470">
        <v>60</v>
      </c>
      <c r="X38" s="474">
        <v>1418.42</v>
      </c>
    </row>
    <row r="39" spans="2:24" x14ac:dyDescent="0.2">
      <c r="B39" s="478" t="s">
        <v>183</v>
      </c>
      <c r="C39" s="470" t="s">
        <v>184</v>
      </c>
      <c r="D39" s="527" t="s">
        <v>657</v>
      </c>
      <c r="E39" s="473">
        <v>18</v>
      </c>
      <c r="F39" s="470">
        <v>834165.21000000008</v>
      </c>
      <c r="G39" s="470">
        <v>1643.78</v>
      </c>
      <c r="H39" s="474">
        <v>507.47</v>
      </c>
      <c r="I39" s="473">
        <v>3</v>
      </c>
      <c r="J39" s="470">
        <v>116495.65</v>
      </c>
      <c r="K39" s="470">
        <v>275.2</v>
      </c>
      <c r="L39" s="474">
        <v>423.31</v>
      </c>
      <c r="M39" s="473">
        <v>5</v>
      </c>
      <c r="N39" s="470">
        <v>260986.84</v>
      </c>
      <c r="O39" s="470">
        <v>627.9</v>
      </c>
      <c r="P39" s="474">
        <v>415.65</v>
      </c>
      <c r="Q39" s="473">
        <v>3</v>
      </c>
      <c r="R39" s="470">
        <v>215159.05</v>
      </c>
      <c r="S39" s="470">
        <v>350</v>
      </c>
      <c r="T39" s="474">
        <v>614.74</v>
      </c>
      <c r="U39" s="473">
        <v>7</v>
      </c>
      <c r="V39" s="470">
        <v>241523.66999999998</v>
      </c>
      <c r="W39" s="470">
        <v>390.68</v>
      </c>
      <c r="X39" s="474">
        <v>618.21</v>
      </c>
    </row>
    <row r="40" spans="2:24" x14ac:dyDescent="0.2">
      <c r="B40" s="478" t="s">
        <v>185</v>
      </c>
      <c r="C40" s="470" t="s">
        <v>674</v>
      </c>
      <c r="D40" s="527" t="s">
        <v>657</v>
      </c>
      <c r="E40" s="473">
        <v>1</v>
      </c>
      <c r="F40" s="470">
        <v>48869.73</v>
      </c>
      <c r="G40" s="470">
        <v>81</v>
      </c>
      <c r="H40" s="474">
        <v>603.33000000000004</v>
      </c>
      <c r="I40" s="473"/>
      <c r="J40" s="470"/>
      <c r="K40" s="470"/>
      <c r="L40" s="474"/>
      <c r="M40" s="473"/>
      <c r="N40" s="470"/>
      <c r="O40" s="470"/>
      <c r="P40" s="474"/>
      <c r="Q40" s="473">
        <v>1</v>
      </c>
      <c r="R40" s="470">
        <v>48869.73</v>
      </c>
      <c r="S40" s="470">
        <v>81</v>
      </c>
      <c r="T40" s="474">
        <v>603.33000000000004</v>
      </c>
      <c r="U40" s="473"/>
      <c r="V40" s="470"/>
      <c r="W40" s="470"/>
      <c r="X40" s="474"/>
    </row>
    <row r="41" spans="2:24" x14ac:dyDescent="0.2">
      <c r="B41" s="478" t="s">
        <v>675</v>
      </c>
      <c r="C41" s="470" t="s">
        <v>676</v>
      </c>
      <c r="D41" s="527" t="s">
        <v>657</v>
      </c>
      <c r="E41" s="473">
        <v>7</v>
      </c>
      <c r="F41" s="470">
        <v>314931.37</v>
      </c>
      <c r="G41" s="470">
        <v>458.23</v>
      </c>
      <c r="H41" s="474">
        <v>687.28</v>
      </c>
      <c r="I41" s="473">
        <v>1</v>
      </c>
      <c r="J41" s="470">
        <v>7516.63</v>
      </c>
      <c r="K41" s="470">
        <v>11</v>
      </c>
      <c r="L41" s="474">
        <v>683.33</v>
      </c>
      <c r="M41" s="473">
        <v>2</v>
      </c>
      <c r="N41" s="470">
        <v>158502.41</v>
      </c>
      <c r="O41" s="470">
        <v>221.89</v>
      </c>
      <c r="P41" s="474">
        <v>714.33</v>
      </c>
      <c r="Q41" s="473"/>
      <c r="R41" s="470"/>
      <c r="S41" s="470"/>
      <c r="T41" s="474"/>
      <c r="U41" s="473">
        <v>3</v>
      </c>
      <c r="V41" s="470">
        <v>125579.13</v>
      </c>
      <c r="W41" s="470">
        <v>185.34</v>
      </c>
      <c r="X41" s="474">
        <v>677.56</v>
      </c>
    </row>
    <row r="42" spans="2:24" x14ac:dyDescent="0.2">
      <c r="B42" s="478" t="s">
        <v>20</v>
      </c>
      <c r="C42" s="470" t="s">
        <v>677</v>
      </c>
      <c r="D42" s="527" t="s">
        <v>657</v>
      </c>
      <c r="E42" s="473">
        <v>3</v>
      </c>
      <c r="F42" s="470">
        <v>20960</v>
      </c>
      <c r="G42" s="470">
        <v>124</v>
      </c>
      <c r="H42" s="474">
        <v>169.03</v>
      </c>
      <c r="I42" s="473">
        <v>1</v>
      </c>
      <c r="J42" s="470">
        <v>2040</v>
      </c>
      <c r="K42" s="470">
        <v>4</v>
      </c>
      <c r="L42" s="474">
        <v>510</v>
      </c>
      <c r="M42" s="473">
        <v>1</v>
      </c>
      <c r="N42" s="470">
        <v>8920</v>
      </c>
      <c r="O42" s="470">
        <v>40</v>
      </c>
      <c r="P42" s="474">
        <v>223</v>
      </c>
      <c r="Q42" s="473"/>
      <c r="R42" s="470"/>
      <c r="S42" s="470"/>
      <c r="T42" s="474"/>
      <c r="U42" s="473">
        <v>1</v>
      </c>
      <c r="V42" s="470">
        <v>10000</v>
      </c>
      <c r="W42" s="470">
        <v>80</v>
      </c>
      <c r="X42" s="474">
        <v>125</v>
      </c>
    </row>
    <row r="43" spans="2:24" x14ac:dyDescent="0.2">
      <c r="B43" s="478" t="s">
        <v>117</v>
      </c>
      <c r="C43" s="470" t="s">
        <v>116</v>
      </c>
      <c r="D43" s="527" t="s">
        <v>657</v>
      </c>
      <c r="E43" s="473">
        <v>3</v>
      </c>
      <c r="F43" s="470">
        <v>719775.85</v>
      </c>
      <c r="G43" s="470">
        <v>8040</v>
      </c>
      <c r="H43" s="474">
        <v>89.52</v>
      </c>
      <c r="I43" s="473">
        <v>1</v>
      </c>
      <c r="J43" s="470">
        <v>240535.2</v>
      </c>
      <c r="K43" s="470">
        <v>3180</v>
      </c>
      <c r="L43" s="474">
        <v>75.64</v>
      </c>
      <c r="M43" s="473">
        <v>1</v>
      </c>
      <c r="N43" s="470">
        <v>472850</v>
      </c>
      <c r="O43" s="470">
        <v>4825</v>
      </c>
      <c r="P43" s="474">
        <v>98</v>
      </c>
      <c r="Q43" s="473">
        <v>1</v>
      </c>
      <c r="R43" s="470">
        <v>6390.65</v>
      </c>
      <c r="S43" s="470">
        <v>35</v>
      </c>
      <c r="T43" s="474">
        <v>182.59</v>
      </c>
      <c r="U43" s="473"/>
      <c r="V43" s="470"/>
      <c r="W43" s="470"/>
      <c r="X43" s="474"/>
    </row>
    <row r="44" spans="2:24" x14ac:dyDescent="0.2">
      <c r="B44" s="478" t="s">
        <v>113</v>
      </c>
      <c r="C44" s="470" t="s">
        <v>678</v>
      </c>
      <c r="D44" s="527" t="s">
        <v>662</v>
      </c>
      <c r="E44" s="473">
        <v>5</v>
      </c>
      <c r="F44" s="470">
        <v>241773.6</v>
      </c>
      <c r="G44" s="470">
        <v>1485</v>
      </c>
      <c r="H44" s="474">
        <v>162.81</v>
      </c>
      <c r="I44" s="473">
        <v>3</v>
      </c>
      <c r="J44" s="470">
        <v>59204.7</v>
      </c>
      <c r="K44" s="470">
        <v>355</v>
      </c>
      <c r="L44" s="474">
        <v>166.77</v>
      </c>
      <c r="M44" s="473">
        <v>1</v>
      </c>
      <c r="N44" s="470">
        <v>162832.9</v>
      </c>
      <c r="O44" s="470">
        <v>1030</v>
      </c>
      <c r="P44" s="474">
        <v>158.09</v>
      </c>
      <c r="Q44" s="473">
        <v>1</v>
      </c>
      <c r="R44" s="470">
        <v>19736</v>
      </c>
      <c r="S44" s="470">
        <v>100</v>
      </c>
      <c r="T44" s="474">
        <v>197.36</v>
      </c>
      <c r="U44" s="473"/>
      <c r="V44" s="470"/>
      <c r="W44" s="470"/>
      <c r="X44" s="474"/>
    </row>
    <row r="45" spans="2:24" x14ac:dyDescent="0.2">
      <c r="B45" s="478" t="s">
        <v>186</v>
      </c>
      <c r="C45" s="470" t="s">
        <v>187</v>
      </c>
      <c r="D45" s="527" t="s">
        <v>605</v>
      </c>
      <c r="E45" s="473">
        <v>1</v>
      </c>
      <c r="F45" s="470">
        <v>41769.14</v>
      </c>
      <c r="G45" s="470">
        <v>2</v>
      </c>
      <c r="H45" s="474">
        <v>20884.57</v>
      </c>
      <c r="I45" s="473"/>
      <c r="J45" s="470"/>
      <c r="K45" s="470"/>
      <c r="L45" s="474"/>
      <c r="M45" s="473">
        <v>1</v>
      </c>
      <c r="N45" s="470">
        <v>41769.14</v>
      </c>
      <c r="O45" s="470">
        <v>2</v>
      </c>
      <c r="P45" s="474">
        <v>20884.57</v>
      </c>
      <c r="Q45" s="473"/>
      <c r="R45" s="470"/>
      <c r="S45" s="470"/>
      <c r="T45" s="474"/>
      <c r="U45" s="473"/>
      <c r="V45" s="470"/>
      <c r="W45" s="470"/>
      <c r="X45" s="474"/>
    </row>
    <row r="46" spans="2:24" x14ac:dyDescent="0.2">
      <c r="B46" s="478" t="s">
        <v>188</v>
      </c>
      <c r="C46" s="470" t="s">
        <v>189</v>
      </c>
      <c r="D46" s="527" t="s">
        <v>662</v>
      </c>
      <c r="E46" s="473">
        <v>1</v>
      </c>
      <c r="F46" s="470">
        <v>57093.36</v>
      </c>
      <c r="G46" s="470">
        <v>8</v>
      </c>
      <c r="H46" s="474">
        <v>7136.67</v>
      </c>
      <c r="I46" s="473"/>
      <c r="J46" s="470"/>
      <c r="K46" s="470"/>
      <c r="L46" s="474"/>
      <c r="M46" s="473">
        <v>1</v>
      </c>
      <c r="N46" s="470">
        <v>57093.36</v>
      </c>
      <c r="O46" s="470">
        <v>8</v>
      </c>
      <c r="P46" s="474">
        <v>7136.67</v>
      </c>
      <c r="Q46" s="473"/>
      <c r="R46" s="470"/>
      <c r="S46" s="470"/>
      <c r="T46" s="474"/>
      <c r="U46" s="473"/>
      <c r="V46" s="470"/>
      <c r="W46" s="470"/>
      <c r="X46" s="474"/>
    </row>
    <row r="47" spans="2:24" x14ac:dyDescent="0.2">
      <c r="B47" s="478" t="s">
        <v>190</v>
      </c>
      <c r="C47" s="470" t="s">
        <v>679</v>
      </c>
      <c r="D47" s="527" t="s">
        <v>605</v>
      </c>
      <c r="E47" s="473">
        <v>5</v>
      </c>
      <c r="F47" s="470">
        <v>38794.76</v>
      </c>
      <c r="G47" s="470">
        <v>35</v>
      </c>
      <c r="H47" s="474">
        <v>1108.42</v>
      </c>
      <c r="I47" s="473">
        <v>1</v>
      </c>
      <c r="J47" s="470">
        <v>1335.69</v>
      </c>
      <c r="K47" s="470">
        <v>1</v>
      </c>
      <c r="L47" s="474">
        <v>1335.69</v>
      </c>
      <c r="M47" s="473">
        <v>2</v>
      </c>
      <c r="N47" s="470">
        <v>16325</v>
      </c>
      <c r="O47" s="470">
        <v>10</v>
      </c>
      <c r="P47" s="474">
        <v>1632.5</v>
      </c>
      <c r="Q47" s="473">
        <v>1</v>
      </c>
      <c r="R47" s="470">
        <v>8666.65</v>
      </c>
      <c r="S47" s="470">
        <v>5</v>
      </c>
      <c r="T47" s="474">
        <v>1733.33</v>
      </c>
      <c r="U47" s="473">
        <v>1</v>
      </c>
      <c r="V47" s="470">
        <v>12467.42</v>
      </c>
      <c r="W47" s="470">
        <v>19</v>
      </c>
      <c r="X47" s="474">
        <v>656.18</v>
      </c>
    </row>
    <row r="48" spans="2:24" x14ac:dyDescent="0.2">
      <c r="B48" s="478" t="s">
        <v>191</v>
      </c>
      <c r="C48" s="470" t="s">
        <v>192</v>
      </c>
      <c r="D48" s="527" t="s">
        <v>605</v>
      </c>
      <c r="E48" s="473">
        <v>1</v>
      </c>
      <c r="F48" s="470">
        <v>1980</v>
      </c>
      <c r="G48" s="470">
        <v>1</v>
      </c>
      <c r="H48" s="474">
        <v>1980</v>
      </c>
      <c r="I48" s="473"/>
      <c r="J48" s="470"/>
      <c r="K48" s="470"/>
      <c r="L48" s="474"/>
      <c r="M48" s="473"/>
      <c r="N48" s="470"/>
      <c r="O48" s="470"/>
      <c r="P48" s="474"/>
      <c r="Q48" s="473">
        <v>1</v>
      </c>
      <c r="R48" s="470">
        <v>1980</v>
      </c>
      <c r="S48" s="470">
        <v>1</v>
      </c>
      <c r="T48" s="474">
        <v>1980</v>
      </c>
      <c r="U48" s="473"/>
      <c r="V48" s="470"/>
      <c r="W48" s="470"/>
      <c r="X48" s="474"/>
    </row>
    <row r="49" spans="2:24" x14ac:dyDescent="0.2">
      <c r="B49" s="478" t="s">
        <v>193</v>
      </c>
      <c r="C49" s="470" t="s">
        <v>623</v>
      </c>
      <c r="D49" s="527" t="s">
        <v>605</v>
      </c>
      <c r="E49" s="473">
        <v>1</v>
      </c>
      <c r="F49" s="470">
        <v>3062.75</v>
      </c>
      <c r="G49" s="470">
        <v>5</v>
      </c>
      <c r="H49" s="474">
        <v>612.54999999999995</v>
      </c>
      <c r="I49" s="473"/>
      <c r="J49" s="470"/>
      <c r="K49" s="470"/>
      <c r="L49" s="474"/>
      <c r="M49" s="473"/>
      <c r="N49" s="470"/>
      <c r="O49" s="470"/>
      <c r="P49" s="474"/>
      <c r="Q49" s="473"/>
      <c r="R49" s="470"/>
      <c r="S49" s="470"/>
      <c r="T49" s="474"/>
      <c r="U49" s="473">
        <v>1</v>
      </c>
      <c r="V49" s="470">
        <v>3062.75</v>
      </c>
      <c r="W49" s="470">
        <v>5</v>
      </c>
      <c r="X49" s="474">
        <v>612.54999999999995</v>
      </c>
    </row>
    <row r="50" spans="2:24" x14ac:dyDescent="0.2">
      <c r="B50" s="478" t="s">
        <v>196</v>
      </c>
      <c r="C50" s="470" t="s">
        <v>867</v>
      </c>
      <c r="D50" s="527" t="s">
        <v>662</v>
      </c>
      <c r="E50" s="473">
        <v>2</v>
      </c>
      <c r="F50" s="470">
        <v>277578.56</v>
      </c>
      <c r="G50" s="470">
        <v>407</v>
      </c>
      <c r="H50" s="474">
        <v>682.01</v>
      </c>
      <c r="I50" s="473"/>
      <c r="J50" s="470"/>
      <c r="K50" s="470"/>
      <c r="L50" s="474"/>
      <c r="M50" s="473">
        <v>1</v>
      </c>
      <c r="N50" s="470">
        <v>229626.14</v>
      </c>
      <c r="O50" s="470">
        <v>158</v>
      </c>
      <c r="P50" s="474">
        <v>1453.33</v>
      </c>
      <c r="Q50" s="473"/>
      <c r="R50" s="470"/>
      <c r="S50" s="470"/>
      <c r="T50" s="474"/>
      <c r="U50" s="473">
        <v>1</v>
      </c>
      <c r="V50" s="470">
        <v>47952.42</v>
      </c>
      <c r="W50" s="470">
        <v>249</v>
      </c>
      <c r="X50" s="474">
        <v>192.58</v>
      </c>
    </row>
    <row r="51" spans="2:24" x14ac:dyDescent="0.2">
      <c r="B51" s="478" t="s">
        <v>870</v>
      </c>
      <c r="C51" s="470" t="s">
        <v>871</v>
      </c>
      <c r="D51" s="527" t="s">
        <v>662</v>
      </c>
      <c r="E51" s="473">
        <v>1</v>
      </c>
      <c r="F51" s="470">
        <v>5780</v>
      </c>
      <c r="G51" s="470">
        <v>20</v>
      </c>
      <c r="H51" s="474">
        <v>289</v>
      </c>
      <c r="I51" s="473">
        <v>1</v>
      </c>
      <c r="J51" s="470">
        <v>5780</v>
      </c>
      <c r="K51" s="470">
        <v>20</v>
      </c>
      <c r="L51" s="474">
        <v>289</v>
      </c>
      <c r="M51" s="473"/>
      <c r="N51" s="470"/>
      <c r="O51" s="470"/>
      <c r="P51" s="474"/>
      <c r="Q51" s="473"/>
      <c r="R51" s="470"/>
      <c r="S51" s="470"/>
      <c r="T51" s="474"/>
      <c r="U51" s="473"/>
      <c r="V51" s="470"/>
      <c r="W51" s="470"/>
      <c r="X51" s="474"/>
    </row>
    <row r="52" spans="2:24" x14ac:dyDescent="0.2">
      <c r="B52" s="478" t="s">
        <v>629</v>
      </c>
      <c r="C52" s="470" t="s">
        <v>630</v>
      </c>
      <c r="D52" s="527" t="s">
        <v>662</v>
      </c>
      <c r="E52" s="473">
        <v>1</v>
      </c>
      <c r="F52" s="470">
        <v>18420.12</v>
      </c>
      <c r="G52" s="470">
        <v>36</v>
      </c>
      <c r="H52" s="474">
        <v>511.67</v>
      </c>
      <c r="I52" s="473"/>
      <c r="J52" s="470"/>
      <c r="K52" s="470"/>
      <c r="L52" s="474"/>
      <c r="M52" s="473">
        <v>1</v>
      </c>
      <c r="N52" s="470">
        <v>18420.12</v>
      </c>
      <c r="O52" s="470">
        <v>36</v>
      </c>
      <c r="P52" s="474">
        <v>511.67</v>
      </c>
      <c r="Q52" s="473"/>
      <c r="R52" s="470"/>
      <c r="S52" s="470"/>
      <c r="T52" s="474"/>
      <c r="U52" s="473"/>
      <c r="V52" s="470"/>
      <c r="W52" s="470"/>
      <c r="X52" s="474"/>
    </row>
    <row r="53" spans="2:24" x14ac:dyDescent="0.2">
      <c r="B53" s="478" t="s">
        <v>201</v>
      </c>
      <c r="C53" s="470" t="s">
        <v>202</v>
      </c>
      <c r="D53" s="527" t="s">
        <v>662</v>
      </c>
      <c r="E53" s="473">
        <v>1</v>
      </c>
      <c r="F53" s="470">
        <v>65400</v>
      </c>
      <c r="G53" s="470">
        <v>120</v>
      </c>
      <c r="H53" s="474">
        <v>545</v>
      </c>
      <c r="I53" s="473"/>
      <c r="J53" s="470"/>
      <c r="K53" s="470"/>
      <c r="L53" s="474"/>
      <c r="M53" s="473">
        <v>1</v>
      </c>
      <c r="N53" s="470">
        <v>65400</v>
      </c>
      <c r="O53" s="470">
        <v>120</v>
      </c>
      <c r="P53" s="474">
        <v>545</v>
      </c>
      <c r="Q53" s="473"/>
      <c r="R53" s="470"/>
      <c r="S53" s="470"/>
      <c r="T53" s="474"/>
      <c r="U53" s="473"/>
      <c r="V53" s="470"/>
      <c r="W53" s="470"/>
      <c r="X53" s="474"/>
    </row>
    <row r="54" spans="2:24" x14ac:dyDescent="0.2">
      <c r="B54" s="478" t="s">
        <v>203</v>
      </c>
      <c r="C54" s="470" t="s">
        <v>204</v>
      </c>
      <c r="D54" s="527" t="s">
        <v>662</v>
      </c>
      <c r="E54" s="473">
        <v>1</v>
      </c>
      <c r="F54" s="470">
        <v>25333.200000000001</v>
      </c>
      <c r="G54" s="470">
        <v>40</v>
      </c>
      <c r="H54" s="474">
        <v>633.33000000000004</v>
      </c>
      <c r="I54" s="473"/>
      <c r="J54" s="470"/>
      <c r="K54" s="470"/>
      <c r="L54" s="474"/>
      <c r="M54" s="473">
        <v>1</v>
      </c>
      <c r="N54" s="470">
        <v>25333.200000000001</v>
      </c>
      <c r="O54" s="470">
        <v>40</v>
      </c>
      <c r="P54" s="474">
        <v>633.33000000000004</v>
      </c>
      <c r="Q54" s="473"/>
      <c r="R54" s="470"/>
      <c r="S54" s="470"/>
      <c r="T54" s="474"/>
      <c r="U54" s="473"/>
      <c r="V54" s="470"/>
      <c r="W54" s="470"/>
      <c r="X54" s="474"/>
    </row>
    <row r="55" spans="2:24" x14ac:dyDescent="0.2">
      <c r="B55" s="478" t="s">
        <v>640</v>
      </c>
      <c r="C55" s="470" t="s">
        <v>641</v>
      </c>
      <c r="D55" s="527" t="s">
        <v>662</v>
      </c>
      <c r="E55" s="473">
        <v>1</v>
      </c>
      <c r="F55" s="470">
        <v>28066.799999999999</v>
      </c>
      <c r="G55" s="470">
        <v>40</v>
      </c>
      <c r="H55" s="474">
        <v>701.67</v>
      </c>
      <c r="I55" s="473"/>
      <c r="J55" s="470"/>
      <c r="K55" s="470"/>
      <c r="L55" s="474"/>
      <c r="M55" s="473">
        <v>1</v>
      </c>
      <c r="N55" s="470">
        <v>28066.799999999999</v>
      </c>
      <c r="O55" s="470">
        <v>40</v>
      </c>
      <c r="P55" s="474">
        <v>701.67</v>
      </c>
      <c r="Q55" s="473"/>
      <c r="R55" s="470"/>
      <c r="S55" s="470"/>
      <c r="T55" s="474"/>
      <c r="U55" s="473"/>
      <c r="V55" s="470"/>
      <c r="W55" s="470"/>
      <c r="X55" s="474"/>
    </row>
    <row r="56" spans="2:24" x14ac:dyDescent="0.2">
      <c r="B56" s="478" t="s">
        <v>93</v>
      </c>
      <c r="C56" s="470" t="s">
        <v>680</v>
      </c>
      <c r="D56" s="527" t="s">
        <v>662</v>
      </c>
      <c r="E56" s="473">
        <v>5</v>
      </c>
      <c r="F56" s="470">
        <v>520941.62</v>
      </c>
      <c r="G56" s="470">
        <v>787.5</v>
      </c>
      <c r="H56" s="474">
        <v>661.51</v>
      </c>
      <c r="I56" s="473">
        <v>2</v>
      </c>
      <c r="J56" s="470">
        <v>234341.91</v>
      </c>
      <c r="K56" s="470">
        <v>387.5</v>
      </c>
      <c r="L56" s="474">
        <v>604.75</v>
      </c>
      <c r="M56" s="473">
        <v>1</v>
      </c>
      <c r="N56" s="470">
        <v>37548.9</v>
      </c>
      <c r="O56" s="470">
        <v>30</v>
      </c>
      <c r="P56" s="474">
        <v>1251.6300000000001</v>
      </c>
      <c r="Q56" s="473"/>
      <c r="R56" s="470"/>
      <c r="S56" s="470"/>
      <c r="T56" s="474"/>
      <c r="U56" s="473">
        <v>2</v>
      </c>
      <c r="V56" s="470">
        <v>249050.81</v>
      </c>
      <c r="W56" s="470">
        <v>370</v>
      </c>
      <c r="X56" s="474">
        <v>673.11</v>
      </c>
    </row>
    <row r="57" spans="2:24" x14ac:dyDescent="0.2">
      <c r="B57" s="478" t="s">
        <v>205</v>
      </c>
      <c r="C57" s="470" t="s">
        <v>206</v>
      </c>
      <c r="D57" s="527" t="s">
        <v>657</v>
      </c>
      <c r="E57" s="473">
        <v>1</v>
      </c>
      <c r="F57" s="470">
        <v>7837.4</v>
      </c>
      <c r="G57" s="470">
        <v>10</v>
      </c>
      <c r="H57" s="474">
        <v>783.74</v>
      </c>
      <c r="I57" s="473"/>
      <c r="J57" s="470"/>
      <c r="K57" s="470"/>
      <c r="L57" s="474"/>
      <c r="M57" s="473"/>
      <c r="N57" s="470"/>
      <c r="O57" s="470"/>
      <c r="P57" s="474"/>
      <c r="Q57" s="473">
        <v>1</v>
      </c>
      <c r="R57" s="470">
        <v>7837.4</v>
      </c>
      <c r="S57" s="470">
        <v>10</v>
      </c>
      <c r="T57" s="474">
        <v>783.74</v>
      </c>
      <c r="U57" s="473"/>
      <c r="V57" s="470"/>
      <c r="W57" s="470"/>
      <c r="X57" s="474"/>
    </row>
    <row r="58" spans="2:24" x14ac:dyDescent="0.2">
      <c r="B58" s="478" t="s">
        <v>207</v>
      </c>
      <c r="C58" s="470" t="s">
        <v>208</v>
      </c>
      <c r="D58" s="527" t="s">
        <v>658</v>
      </c>
      <c r="E58" s="473">
        <v>2</v>
      </c>
      <c r="F58" s="470">
        <v>238999</v>
      </c>
      <c r="G58" s="470">
        <v>1800</v>
      </c>
      <c r="H58" s="474">
        <v>132.78</v>
      </c>
      <c r="I58" s="473"/>
      <c r="J58" s="470"/>
      <c r="K58" s="470"/>
      <c r="L58" s="474"/>
      <c r="M58" s="473">
        <v>1</v>
      </c>
      <c r="N58" s="470">
        <v>111531</v>
      </c>
      <c r="O58" s="470">
        <v>700</v>
      </c>
      <c r="P58" s="474">
        <v>159.33000000000001</v>
      </c>
      <c r="Q58" s="473">
        <v>1</v>
      </c>
      <c r="R58" s="470">
        <v>127468</v>
      </c>
      <c r="S58" s="470">
        <v>1100</v>
      </c>
      <c r="T58" s="474">
        <v>115.88</v>
      </c>
      <c r="U58" s="473"/>
      <c r="V58" s="470"/>
      <c r="W58" s="470"/>
      <c r="X58" s="474"/>
    </row>
    <row r="59" spans="2:24" x14ac:dyDescent="0.2">
      <c r="B59" s="478" t="s">
        <v>209</v>
      </c>
      <c r="C59" s="470" t="s">
        <v>681</v>
      </c>
      <c r="D59" s="527" t="s">
        <v>658</v>
      </c>
      <c r="E59" s="473">
        <v>1</v>
      </c>
      <c r="F59" s="470">
        <v>2706</v>
      </c>
      <c r="G59" s="470">
        <v>1230</v>
      </c>
      <c r="H59" s="474">
        <v>2.2000000000000002</v>
      </c>
      <c r="I59" s="473"/>
      <c r="J59" s="470"/>
      <c r="K59" s="470"/>
      <c r="L59" s="474"/>
      <c r="M59" s="473"/>
      <c r="N59" s="470"/>
      <c r="O59" s="470"/>
      <c r="P59" s="474"/>
      <c r="Q59" s="473">
        <v>1</v>
      </c>
      <c r="R59" s="470">
        <v>2706</v>
      </c>
      <c r="S59" s="470">
        <v>1230</v>
      </c>
      <c r="T59" s="474">
        <v>2.2000000000000002</v>
      </c>
      <c r="U59" s="473"/>
      <c r="V59" s="470"/>
      <c r="W59" s="470"/>
      <c r="X59" s="474"/>
    </row>
    <row r="60" spans="2:24" x14ac:dyDescent="0.2">
      <c r="B60" s="478" t="s">
        <v>915</v>
      </c>
      <c r="C60" s="470" t="s">
        <v>916</v>
      </c>
      <c r="D60" s="527" t="s">
        <v>662</v>
      </c>
      <c r="E60" s="473">
        <v>3</v>
      </c>
      <c r="F60" s="470">
        <v>18237</v>
      </c>
      <c r="G60" s="470">
        <v>600</v>
      </c>
      <c r="H60" s="474">
        <v>30.4</v>
      </c>
      <c r="I60" s="473">
        <v>1</v>
      </c>
      <c r="J60" s="470">
        <v>9654</v>
      </c>
      <c r="K60" s="470">
        <v>300</v>
      </c>
      <c r="L60" s="474">
        <v>32.18</v>
      </c>
      <c r="M60" s="473"/>
      <c r="N60" s="470"/>
      <c r="O60" s="470"/>
      <c r="P60" s="474"/>
      <c r="Q60" s="473"/>
      <c r="R60" s="470"/>
      <c r="S60" s="470"/>
      <c r="T60" s="474"/>
      <c r="U60" s="473">
        <v>1</v>
      </c>
      <c r="V60" s="470">
        <v>6436</v>
      </c>
      <c r="W60" s="470">
        <v>200</v>
      </c>
      <c r="X60" s="474">
        <v>32.18</v>
      </c>
    </row>
    <row r="61" spans="2:24" x14ac:dyDescent="0.2">
      <c r="B61" s="478" t="s">
        <v>210</v>
      </c>
      <c r="C61" s="470" t="s">
        <v>917</v>
      </c>
      <c r="D61" s="527" t="s">
        <v>657</v>
      </c>
      <c r="E61" s="473">
        <v>1</v>
      </c>
      <c r="F61" s="470">
        <v>35699.58</v>
      </c>
      <c r="G61" s="470">
        <v>126</v>
      </c>
      <c r="H61" s="474">
        <v>283.33</v>
      </c>
      <c r="I61" s="473"/>
      <c r="J61" s="470"/>
      <c r="K61" s="470"/>
      <c r="L61" s="474"/>
      <c r="M61" s="473"/>
      <c r="N61" s="470"/>
      <c r="O61" s="470"/>
      <c r="P61" s="474"/>
      <c r="Q61" s="473"/>
      <c r="R61" s="470"/>
      <c r="S61" s="470"/>
      <c r="T61" s="474"/>
      <c r="U61" s="473">
        <v>1</v>
      </c>
      <c r="V61" s="470">
        <v>35699.58</v>
      </c>
      <c r="W61" s="470">
        <v>126</v>
      </c>
      <c r="X61" s="474">
        <v>283.33</v>
      </c>
    </row>
    <row r="62" spans="2:24" x14ac:dyDescent="0.2">
      <c r="B62" s="478" t="s">
        <v>18</v>
      </c>
      <c r="C62" s="470" t="s">
        <v>682</v>
      </c>
      <c r="D62" s="527" t="s">
        <v>662</v>
      </c>
      <c r="E62" s="473">
        <v>19</v>
      </c>
      <c r="F62" s="470">
        <v>8325108.5700000003</v>
      </c>
      <c r="G62" s="470">
        <v>12264</v>
      </c>
      <c r="H62" s="474">
        <v>678.82</v>
      </c>
      <c r="I62" s="473">
        <v>1</v>
      </c>
      <c r="J62" s="470">
        <v>9750</v>
      </c>
      <c r="K62" s="470">
        <v>1000</v>
      </c>
      <c r="L62" s="474">
        <v>9.75</v>
      </c>
      <c r="M62" s="473">
        <v>3</v>
      </c>
      <c r="N62" s="470">
        <v>71893.599999999991</v>
      </c>
      <c r="O62" s="470">
        <v>1330</v>
      </c>
      <c r="P62" s="474">
        <v>54.06</v>
      </c>
      <c r="Q62" s="473">
        <v>4</v>
      </c>
      <c r="R62" s="470">
        <v>50713.020000000004</v>
      </c>
      <c r="S62" s="470">
        <v>4989</v>
      </c>
      <c r="T62" s="474">
        <v>10.16</v>
      </c>
      <c r="U62" s="473">
        <v>10</v>
      </c>
      <c r="V62" s="470">
        <v>48767.15</v>
      </c>
      <c r="W62" s="470">
        <v>4315</v>
      </c>
      <c r="X62" s="474">
        <v>11.3</v>
      </c>
    </row>
    <row r="63" spans="2:24" x14ac:dyDescent="0.2">
      <c r="B63" s="478" t="s">
        <v>19</v>
      </c>
      <c r="C63" s="470" t="s">
        <v>683</v>
      </c>
      <c r="D63" s="527" t="s">
        <v>658</v>
      </c>
      <c r="E63" s="473">
        <v>6</v>
      </c>
      <c r="F63" s="470">
        <v>76130.84</v>
      </c>
      <c r="G63" s="470">
        <v>20708</v>
      </c>
      <c r="H63" s="474">
        <v>3.68</v>
      </c>
      <c r="I63" s="473">
        <v>1</v>
      </c>
      <c r="J63" s="470">
        <v>17945</v>
      </c>
      <c r="K63" s="470">
        <v>4850</v>
      </c>
      <c r="L63" s="474">
        <v>3.7</v>
      </c>
      <c r="M63" s="473">
        <v>1</v>
      </c>
      <c r="N63" s="470">
        <v>16292.5</v>
      </c>
      <c r="O63" s="470">
        <v>4750</v>
      </c>
      <c r="P63" s="474">
        <v>3.43</v>
      </c>
      <c r="Q63" s="473">
        <v>3</v>
      </c>
      <c r="R63" s="470">
        <v>16393.34</v>
      </c>
      <c r="S63" s="470">
        <v>3608</v>
      </c>
      <c r="T63" s="474">
        <v>4.54</v>
      </c>
      <c r="U63" s="473">
        <v>1</v>
      </c>
      <c r="V63" s="470">
        <v>25500</v>
      </c>
      <c r="W63" s="470">
        <v>7500</v>
      </c>
      <c r="X63" s="474">
        <v>3.4</v>
      </c>
    </row>
    <row r="64" spans="2:24" x14ac:dyDescent="0.2">
      <c r="B64" s="478" t="s">
        <v>211</v>
      </c>
      <c r="C64" s="470" t="s">
        <v>212</v>
      </c>
      <c r="D64" s="527" t="s">
        <v>658</v>
      </c>
      <c r="E64" s="473">
        <v>4</v>
      </c>
      <c r="F64" s="470">
        <v>322219.60000000003</v>
      </c>
      <c r="G64" s="470">
        <v>50840</v>
      </c>
      <c r="H64" s="474">
        <v>6.34</v>
      </c>
      <c r="I64" s="473">
        <v>2</v>
      </c>
      <c r="J64" s="470">
        <v>84047.2</v>
      </c>
      <c r="K64" s="470">
        <v>14120</v>
      </c>
      <c r="L64" s="474">
        <v>5.95</v>
      </c>
      <c r="M64" s="473"/>
      <c r="N64" s="470"/>
      <c r="O64" s="470"/>
      <c r="P64" s="474"/>
      <c r="Q64" s="473">
        <v>1</v>
      </c>
      <c r="R64" s="470">
        <v>180630</v>
      </c>
      <c r="S64" s="470">
        <v>27000</v>
      </c>
      <c r="T64" s="474">
        <v>6.69</v>
      </c>
      <c r="U64" s="473">
        <v>1</v>
      </c>
      <c r="V64" s="470">
        <v>57542.400000000001</v>
      </c>
      <c r="W64" s="470">
        <v>9720</v>
      </c>
      <c r="X64" s="474">
        <v>5.92</v>
      </c>
    </row>
    <row r="65" spans="2:24" x14ac:dyDescent="0.2">
      <c r="B65" s="478" t="s">
        <v>213</v>
      </c>
      <c r="C65" s="470" t="s">
        <v>214</v>
      </c>
      <c r="D65" s="527" t="s">
        <v>658</v>
      </c>
      <c r="E65" s="473">
        <v>1</v>
      </c>
      <c r="F65" s="470">
        <v>3640.3</v>
      </c>
      <c r="G65" s="470">
        <v>590</v>
      </c>
      <c r="H65" s="474">
        <v>6.17</v>
      </c>
      <c r="I65" s="473"/>
      <c r="J65" s="470"/>
      <c r="K65" s="470"/>
      <c r="L65" s="474"/>
      <c r="M65" s="473"/>
      <c r="N65" s="470"/>
      <c r="O65" s="470"/>
      <c r="P65" s="474"/>
      <c r="Q65" s="473">
        <v>1</v>
      </c>
      <c r="R65" s="470">
        <v>3640.3</v>
      </c>
      <c r="S65" s="470">
        <v>590</v>
      </c>
      <c r="T65" s="474">
        <v>6.17</v>
      </c>
      <c r="U65" s="473"/>
      <c r="V65" s="470"/>
      <c r="W65" s="470"/>
      <c r="X65" s="474"/>
    </row>
    <row r="66" spans="2:24" x14ac:dyDescent="0.2">
      <c r="B66" s="478" t="s">
        <v>215</v>
      </c>
      <c r="C66" s="470" t="s">
        <v>216</v>
      </c>
      <c r="D66" s="527" t="s">
        <v>658</v>
      </c>
      <c r="E66" s="473">
        <v>1</v>
      </c>
      <c r="F66" s="470">
        <v>14010</v>
      </c>
      <c r="G66" s="470">
        <v>3000</v>
      </c>
      <c r="H66" s="474">
        <v>4.67</v>
      </c>
      <c r="I66" s="473"/>
      <c r="J66" s="470"/>
      <c r="K66" s="470"/>
      <c r="L66" s="474"/>
      <c r="M66" s="473">
        <v>1</v>
      </c>
      <c r="N66" s="470">
        <v>14010</v>
      </c>
      <c r="O66" s="470">
        <v>3000</v>
      </c>
      <c r="P66" s="474">
        <v>4.67</v>
      </c>
      <c r="Q66" s="473"/>
      <c r="R66" s="470"/>
      <c r="S66" s="470"/>
      <c r="T66" s="474"/>
      <c r="U66" s="473"/>
      <c r="V66" s="470"/>
      <c r="W66" s="470"/>
      <c r="X66" s="474"/>
    </row>
    <row r="67" spans="2:24" x14ac:dyDescent="0.2">
      <c r="B67" s="478" t="s">
        <v>217</v>
      </c>
      <c r="C67" s="470" t="s">
        <v>684</v>
      </c>
      <c r="D67" s="527" t="s">
        <v>658</v>
      </c>
      <c r="E67" s="473">
        <v>4</v>
      </c>
      <c r="F67" s="470">
        <v>133740</v>
      </c>
      <c r="G67" s="470">
        <v>38100</v>
      </c>
      <c r="H67" s="474">
        <v>3.51</v>
      </c>
      <c r="I67" s="473">
        <v>1</v>
      </c>
      <c r="J67" s="470">
        <v>35260</v>
      </c>
      <c r="K67" s="470">
        <v>8600</v>
      </c>
      <c r="L67" s="474">
        <v>4.0999999999999996</v>
      </c>
      <c r="M67" s="473">
        <v>2</v>
      </c>
      <c r="N67" s="470">
        <v>40980</v>
      </c>
      <c r="O67" s="470">
        <v>19500</v>
      </c>
      <c r="P67" s="474">
        <v>2.1</v>
      </c>
      <c r="Q67" s="473"/>
      <c r="R67" s="470"/>
      <c r="S67" s="470"/>
      <c r="T67" s="474"/>
      <c r="U67" s="473">
        <v>1</v>
      </c>
      <c r="V67" s="470">
        <v>57500</v>
      </c>
      <c r="W67" s="470">
        <v>10000</v>
      </c>
      <c r="X67" s="474">
        <v>5.75</v>
      </c>
    </row>
    <row r="68" spans="2:24" x14ac:dyDescent="0.2">
      <c r="B68" s="478" t="s">
        <v>122</v>
      </c>
      <c r="C68" s="470" t="s">
        <v>685</v>
      </c>
      <c r="D68" s="527" t="s">
        <v>658</v>
      </c>
      <c r="E68" s="473">
        <v>18</v>
      </c>
      <c r="F68" s="470">
        <v>295429.03000000003</v>
      </c>
      <c r="G68" s="470">
        <v>76941</v>
      </c>
      <c r="H68" s="474">
        <v>3.84</v>
      </c>
      <c r="I68" s="473">
        <v>4</v>
      </c>
      <c r="J68" s="470">
        <v>77518.600000000006</v>
      </c>
      <c r="K68" s="470">
        <v>18530</v>
      </c>
      <c r="L68" s="474">
        <v>4.18</v>
      </c>
      <c r="M68" s="473">
        <v>5</v>
      </c>
      <c r="N68" s="470">
        <v>16871</v>
      </c>
      <c r="O68" s="470">
        <v>1190</v>
      </c>
      <c r="P68" s="474">
        <v>14.18</v>
      </c>
      <c r="Q68" s="473">
        <v>2</v>
      </c>
      <c r="R68" s="470">
        <v>63941.32</v>
      </c>
      <c r="S68" s="470">
        <v>11218</v>
      </c>
      <c r="T68" s="474">
        <v>5.7</v>
      </c>
      <c r="U68" s="473">
        <v>7</v>
      </c>
      <c r="V68" s="470">
        <v>137098.10999999999</v>
      </c>
      <c r="W68" s="470">
        <v>46003</v>
      </c>
      <c r="X68" s="474">
        <v>2.98</v>
      </c>
    </row>
    <row r="69" spans="2:24" x14ac:dyDescent="0.2">
      <c r="B69" s="478" t="s">
        <v>0</v>
      </c>
      <c r="C69" s="470" t="s">
        <v>686</v>
      </c>
      <c r="D69" s="527" t="s">
        <v>658</v>
      </c>
      <c r="E69" s="473">
        <v>14</v>
      </c>
      <c r="F69" s="470">
        <v>34009023.840000004</v>
      </c>
      <c r="G69" s="470">
        <v>69088</v>
      </c>
      <c r="H69" s="474">
        <v>492.26</v>
      </c>
      <c r="I69" s="473">
        <v>2</v>
      </c>
      <c r="J69" s="470">
        <v>5577.6</v>
      </c>
      <c r="K69" s="470">
        <v>440</v>
      </c>
      <c r="L69" s="474">
        <v>12.68</v>
      </c>
      <c r="M69" s="473">
        <v>5</v>
      </c>
      <c r="N69" s="470">
        <v>33882744.600000001</v>
      </c>
      <c r="O69" s="470">
        <v>30420</v>
      </c>
      <c r="P69" s="474">
        <v>1113.83</v>
      </c>
      <c r="Q69" s="473">
        <v>2</v>
      </c>
      <c r="R69" s="470">
        <v>87668.04</v>
      </c>
      <c r="S69" s="470">
        <v>32378</v>
      </c>
      <c r="T69" s="474">
        <v>2.71</v>
      </c>
      <c r="U69" s="473">
        <v>4</v>
      </c>
      <c r="V69" s="470">
        <v>23381.1</v>
      </c>
      <c r="W69" s="470">
        <v>5100</v>
      </c>
      <c r="X69" s="474">
        <v>4.58</v>
      </c>
    </row>
    <row r="70" spans="2:24" x14ac:dyDescent="0.2">
      <c r="B70" s="478" t="s">
        <v>22</v>
      </c>
      <c r="C70" s="470" t="s">
        <v>21</v>
      </c>
      <c r="D70" s="527" t="s">
        <v>662</v>
      </c>
      <c r="E70" s="473">
        <v>7</v>
      </c>
      <c r="F70" s="470">
        <v>96754.48000000001</v>
      </c>
      <c r="G70" s="470">
        <v>4538</v>
      </c>
      <c r="H70" s="474">
        <v>21.32</v>
      </c>
      <c r="I70" s="473">
        <v>1</v>
      </c>
      <c r="J70" s="470">
        <v>26982.45</v>
      </c>
      <c r="K70" s="470">
        <v>1265</v>
      </c>
      <c r="L70" s="474">
        <v>21.33</v>
      </c>
      <c r="M70" s="473">
        <v>2</v>
      </c>
      <c r="N70" s="470">
        <v>38495.339999999997</v>
      </c>
      <c r="O70" s="470">
        <v>1762</v>
      </c>
      <c r="P70" s="474">
        <v>21.85</v>
      </c>
      <c r="Q70" s="473">
        <v>2</v>
      </c>
      <c r="R70" s="470">
        <v>20900.400000000001</v>
      </c>
      <c r="S70" s="470">
        <v>1200</v>
      </c>
      <c r="T70" s="474">
        <v>17.420000000000002</v>
      </c>
      <c r="U70" s="473">
        <v>2</v>
      </c>
      <c r="V70" s="470">
        <v>10376.290000000001</v>
      </c>
      <c r="W70" s="470">
        <v>311</v>
      </c>
      <c r="X70" s="474">
        <v>33.36</v>
      </c>
    </row>
    <row r="71" spans="2:24" x14ac:dyDescent="0.2">
      <c r="B71" s="478" t="s">
        <v>218</v>
      </c>
      <c r="C71" s="470" t="s">
        <v>161</v>
      </c>
      <c r="D71" s="527" t="s">
        <v>687</v>
      </c>
      <c r="E71" s="473">
        <v>2</v>
      </c>
      <c r="F71" s="470">
        <v>36300.869999999995</v>
      </c>
      <c r="G71" s="470">
        <v>14.6</v>
      </c>
      <c r="H71" s="474">
        <v>2486.36</v>
      </c>
      <c r="I71" s="473"/>
      <c r="J71" s="470"/>
      <c r="K71" s="470"/>
      <c r="L71" s="474"/>
      <c r="M71" s="473">
        <v>1</v>
      </c>
      <c r="N71" s="470">
        <v>27911.07</v>
      </c>
      <c r="O71" s="470">
        <v>11</v>
      </c>
      <c r="P71" s="474">
        <v>2537.37</v>
      </c>
      <c r="Q71" s="473">
        <v>1</v>
      </c>
      <c r="R71" s="470">
        <v>8389.7999999999993</v>
      </c>
      <c r="S71" s="470">
        <v>3.6</v>
      </c>
      <c r="T71" s="474">
        <v>2330.5</v>
      </c>
      <c r="U71" s="473"/>
      <c r="V71" s="470"/>
      <c r="W71" s="470"/>
      <c r="X71" s="474"/>
    </row>
    <row r="72" spans="2:24" x14ac:dyDescent="0.2">
      <c r="B72" s="478" t="s">
        <v>87</v>
      </c>
      <c r="C72" s="470" t="s">
        <v>86</v>
      </c>
      <c r="D72" s="527" t="s">
        <v>687</v>
      </c>
      <c r="E72" s="473">
        <v>23</v>
      </c>
      <c r="F72" s="470">
        <v>239837.58000000002</v>
      </c>
      <c r="G72" s="470">
        <v>169.85000000000002</v>
      </c>
      <c r="H72" s="474">
        <v>1412.06</v>
      </c>
      <c r="I72" s="473">
        <v>5</v>
      </c>
      <c r="J72" s="470">
        <v>35349.130000000005</v>
      </c>
      <c r="K72" s="470">
        <v>26.91</v>
      </c>
      <c r="L72" s="474">
        <v>1313.61</v>
      </c>
      <c r="M72" s="473">
        <v>6</v>
      </c>
      <c r="N72" s="470">
        <v>78609.250000000015</v>
      </c>
      <c r="O72" s="470">
        <v>51.760000000000005</v>
      </c>
      <c r="P72" s="474">
        <v>1518.73</v>
      </c>
      <c r="Q72" s="473">
        <v>3</v>
      </c>
      <c r="R72" s="470">
        <v>54675.040000000001</v>
      </c>
      <c r="S72" s="470">
        <v>49.309999999999995</v>
      </c>
      <c r="T72" s="474">
        <v>1108.8</v>
      </c>
      <c r="U72" s="473">
        <v>9</v>
      </c>
      <c r="V72" s="470">
        <v>71204.160000000003</v>
      </c>
      <c r="W72" s="470">
        <v>41.87</v>
      </c>
      <c r="X72" s="474">
        <v>1700.6</v>
      </c>
    </row>
    <row r="73" spans="2:24" x14ac:dyDescent="0.2">
      <c r="B73" s="478" t="s">
        <v>219</v>
      </c>
      <c r="C73" s="470" t="s">
        <v>220</v>
      </c>
      <c r="D73" s="527" t="s">
        <v>687</v>
      </c>
      <c r="E73" s="473">
        <v>6</v>
      </c>
      <c r="F73" s="470">
        <v>75653.119999999995</v>
      </c>
      <c r="G73" s="470">
        <v>7.54</v>
      </c>
      <c r="H73" s="474">
        <v>10033.57</v>
      </c>
      <c r="I73" s="473"/>
      <c r="J73" s="470"/>
      <c r="K73" s="470"/>
      <c r="L73" s="474"/>
      <c r="M73" s="473">
        <v>4</v>
      </c>
      <c r="N73" s="470">
        <v>54297.120000000003</v>
      </c>
      <c r="O73" s="470">
        <v>4.21</v>
      </c>
      <c r="P73" s="474">
        <v>12897.18</v>
      </c>
      <c r="Q73" s="473">
        <v>2</v>
      </c>
      <c r="R73" s="470">
        <v>21356</v>
      </c>
      <c r="S73" s="470">
        <v>3.33</v>
      </c>
      <c r="T73" s="474">
        <v>6413.21</v>
      </c>
      <c r="U73" s="473"/>
      <c r="V73" s="470"/>
      <c r="W73" s="470"/>
      <c r="X73" s="474"/>
    </row>
    <row r="74" spans="2:24" x14ac:dyDescent="0.2">
      <c r="B74" s="478" t="s">
        <v>221</v>
      </c>
      <c r="C74" s="470" t="s">
        <v>222</v>
      </c>
      <c r="D74" s="527" t="s">
        <v>658</v>
      </c>
      <c r="E74" s="473">
        <v>4</v>
      </c>
      <c r="F74" s="470">
        <v>91698</v>
      </c>
      <c r="G74" s="470">
        <v>231200</v>
      </c>
      <c r="H74" s="474">
        <v>0.4</v>
      </c>
      <c r="I74" s="473">
        <v>1</v>
      </c>
      <c r="J74" s="470">
        <v>1800</v>
      </c>
      <c r="K74" s="470">
        <v>2400</v>
      </c>
      <c r="L74" s="474">
        <v>0.75</v>
      </c>
      <c r="M74" s="473"/>
      <c r="N74" s="470"/>
      <c r="O74" s="470"/>
      <c r="P74" s="474"/>
      <c r="Q74" s="473">
        <v>1</v>
      </c>
      <c r="R74" s="470">
        <v>71916</v>
      </c>
      <c r="S74" s="470">
        <v>184400</v>
      </c>
      <c r="T74" s="474">
        <v>0.39</v>
      </c>
      <c r="U74" s="473">
        <v>2</v>
      </c>
      <c r="V74" s="470">
        <v>17982</v>
      </c>
      <c r="W74" s="470">
        <v>44400</v>
      </c>
      <c r="X74" s="474">
        <v>0.41</v>
      </c>
    </row>
    <row r="75" spans="2:24" x14ac:dyDescent="0.2">
      <c r="B75" s="467" t="s">
        <v>225</v>
      </c>
      <c r="C75" s="467" t="s">
        <v>223</v>
      </c>
      <c r="D75" s="467" t="s">
        <v>657</v>
      </c>
      <c r="E75" s="471">
        <v>3</v>
      </c>
      <c r="F75" s="467">
        <v>242769.84</v>
      </c>
      <c r="G75" s="467">
        <v>9789</v>
      </c>
      <c r="H75" s="472">
        <v>24.8</v>
      </c>
      <c r="I75" s="471">
        <v>2</v>
      </c>
      <c r="J75" s="467">
        <v>17409.84</v>
      </c>
      <c r="K75" s="467">
        <v>789</v>
      </c>
      <c r="L75" s="472">
        <v>22.07</v>
      </c>
      <c r="U75" s="471">
        <v>1</v>
      </c>
      <c r="V75" s="467">
        <v>225360</v>
      </c>
      <c r="W75" s="467">
        <v>9000</v>
      </c>
      <c r="X75" s="472">
        <v>25.04</v>
      </c>
    </row>
    <row r="76" spans="2:24" x14ac:dyDescent="0.2">
      <c r="B76" s="467" t="s">
        <v>226</v>
      </c>
      <c r="C76" s="467" t="s">
        <v>224</v>
      </c>
      <c r="D76" s="467" t="s">
        <v>657</v>
      </c>
      <c r="E76" s="471">
        <v>1</v>
      </c>
      <c r="F76" s="467">
        <v>1550</v>
      </c>
      <c r="G76" s="467">
        <v>50</v>
      </c>
      <c r="H76" s="472">
        <v>31</v>
      </c>
      <c r="I76" s="471">
        <v>1</v>
      </c>
      <c r="J76" s="467">
        <v>1550</v>
      </c>
      <c r="K76" s="467">
        <v>50</v>
      </c>
      <c r="L76" s="472">
        <v>31</v>
      </c>
    </row>
    <row r="77" spans="2:24" x14ac:dyDescent="0.2">
      <c r="B77" s="467" t="s">
        <v>227</v>
      </c>
      <c r="C77" s="467" t="s">
        <v>228</v>
      </c>
      <c r="D77" s="467" t="s">
        <v>657</v>
      </c>
      <c r="E77" s="471">
        <v>3</v>
      </c>
      <c r="F77" s="467">
        <v>31238.300000000003</v>
      </c>
      <c r="G77" s="467">
        <v>1304</v>
      </c>
      <c r="H77" s="472">
        <v>23.96</v>
      </c>
      <c r="I77" s="471">
        <v>2</v>
      </c>
      <c r="J77" s="467">
        <v>15710.6</v>
      </c>
      <c r="K77" s="467">
        <v>494</v>
      </c>
      <c r="L77" s="472">
        <v>31.8</v>
      </c>
      <c r="U77" s="471">
        <v>1</v>
      </c>
      <c r="V77" s="467">
        <v>15527.7</v>
      </c>
      <c r="W77" s="467">
        <v>810</v>
      </c>
      <c r="X77" s="472">
        <v>19.170000000000002</v>
      </c>
    </row>
    <row r="78" spans="2:24" x14ac:dyDescent="0.2">
      <c r="B78" s="467" t="s">
        <v>229</v>
      </c>
      <c r="C78" s="467" t="s">
        <v>689</v>
      </c>
      <c r="D78" s="467" t="s">
        <v>657</v>
      </c>
      <c r="E78" s="471">
        <v>3</v>
      </c>
      <c r="F78" s="467">
        <v>1033262.6399999999</v>
      </c>
      <c r="G78" s="467">
        <v>11256</v>
      </c>
      <c r="H78" s="472">
        <v>91.8</v>
      </c>
      <c r="U78" s="471">
        <v>3</v>
      </c>
      <c r="V78" s="467">
        <v>1033262.6399999999</v>
      </c>
      <c r="W78" s="467">
        <v>11256</v>
      </c>
      <c r="X78" s="472">
        <v>91.8</v>
      </c>
    </row>
    <row r="79" spans="2:24" x14ac:dyDescent="0.2">
      <c r="B79" s="467" t="s">
        <v>230</v>
      </c>
      <c r="C79" s="467" t="s">
        <v>766</v>
      </c>
      <c r="D79" s="467" t="s">
        <v>657</v>
      </c>
      <c r="E79" s="471">
        <v>6</v>
      </c>
      <c r="F79" s="467">
        <v>1281517.1000000001</v>
      </c>
      <c r="G79" s="467">
        <v>27541</v>
      </c>
      <c r="H79" s="472">
        <v>46.53</v>
      </c>
      <c r="I79" s="471">
        <v>2</v>
      </c>
      <c r="J79" s="467">
        <v>23952.6</v>
      </c>
      <c r="K79" s="467">
        <v>400</v>
      </c>
      <c r="L79" s="472">
        <v>59.88</v>
      </c>
      <c r="M79" s="471">
        <v>2</v>
      </c>
      <c r="N79" s="467">
        <v>1181351.3599999999</v>
      </c>
      <c r="O79" s="467">
        <v>26608</v>
      </c>
      <c r="P79" s="472">
        <v>44.4</v>
      </c>
      <c r="Q79" s="471">
        <v>1</v>
      </c>
      <c r="R79" s="467">
        <v>8429.0400000000009</v>
      </c>
      <c r="S79" s="467">
        <v>23</v>
      </c>
      <c r="T79" s="472">
        <v>366.48</v>
      </c>
      <c r="U79" s="471">
        <v>1</v>
      </c>
      <c r="V79" s="467">
        <v>67784.100000000006</v>
      </c>
      <c r="W79" s="467">
        <v>510</v>
      </c>
      <c r="X79" s="472">
        <v>132.91</v>
      </c>
    </row>
    <row r="80" spans="2:24" x14ac:dyDescent="0.2">
      <c r="B80" s="467" t="s">
        <v>234</v>
      </c>
      <c r="C80" s="467" t="s">
        <v>231</v>
      </c>
      <c r="D80" s="467" t="s">
        <v>662</v>
      </c>
      <c r="E80" s="471">
        <v>1</v>
      </c>
      <c r="F80" s="467">
        <v>214853.8</v>
      </c>
      <c r="G80" s="467">
        <v>82.91</v>
      </c>
      <c r="H80" s="472">
        <v>2591.41</v>
      </c>
      <c r="M80" s="471">
        <v>1</v>
      </c>
      <c r="N80" s="467">
        <v>214853.8</v>
      </c>
      <c r="O80" s="467">
        <v>82.91</v>
      </c>
      <c r="P80" s="472">
        <v>2591.41</v>
      </c>
    </row>
    <row r="81" spans="2:24" x14ac:dyDescent="0.2">
      <c r="B81" s="467" t="s">
        <v>235</v>
      </c>
      <c r="C81" s="467" t="s">
        <v>232</v>
      </c>
      <c r="D81" s="467" t="s">
        <v>662</v>
      </c>
      <c r="E81" s="471">
        <v>1</v>
      </c>
      <c r="F81" s="467">
        <v>39422.879999999997</v>
      </c>
      <c r="G81" s="467">
        <v>82.91</v>
      </c>
      <c r="H81" s="472">
        <v>475.49</v>
      </c>
      <c r="M81" s="471">
        <v>1</v>
      </c>
      <c r="N81" s="467">
        <v>39422.879999999997</v>
      </c>
      <c r="O81" s="467">
        <v>82.91</v>
      </c>
      <c r="P81" s="472">
        <v>475.49</v>
      </c>
    </row>
    <row r="82" spans="2:24" x14ac:dyDescent="0.2">
      <c r="B82" s="467" t="s">
        <v>236</v>
      </c>
      <c r="C82" s="467" t="s">
        <v>237</v>
      </c>
      <c r="D82" s="467" t="s">
        <v>662</v>
      </c>
      <c r="E82" s="471">
        <v>9</v>
      </c>
      <c r="F82" s="467">
        <v>524259.88000000006</v>
      </c>
      <c r="G82" s="467">
        <v>423.5</v>
      </c>
      <c r="H82" s="472">
        <v>1237.92</v>
      </c>
      <c r="I82" s="471">
        <v>2</v>
      </c>
      <c r="J82" s="467">
        <v>194762.42</v>
      </c>
      <c r="K82" s="467">
        <v>129</v>
      </c>
      <c r="L82" s="472">
        <v>1509.79</v>
      </c>
      <c r="M82" s="471">
        <v>3</v>
      </c>
      <c r="N82" s="467">
        <v>112687.76</v>
      </c>
      <c r="O82" s="467">
        <v>138</v>
      </c>
      <c r="P82" s="472">
        <v>816.58</v>
      </c>
      <c r="U82" s="471">
        <v>4</v>
      </c>
      <c r="V82" s="467">
        <v>216809.69999999998</v>
      </c>
      <c r="W82" s="467">
        <v>156.5</v>
      </c>
      <c r="X82" s="472">
        <v>1385.37</v>
      </c>
    </row>
    <row r="83" spans="2:24" x14ac:dyDescent="0.2">
      <c r="B83" s="467" t="s">
        <v>238</v>
      </c>
      <c r="C83" s="467" t="s">
        <v>233</v>
      </c>
      <c r="D83" s="467" t="s">
        <v>662</v>
      </c>
      <c r="E83" s="471">
        <v>8</v>
      </c>
      <c r="F83" s="467">
        <v>188506.93000000002</v>
      </c>
      <c r="G83" s="467">
        <v>385.5</v>
      </c>
      <c r="H83" s="472">
        <v>488.99</v>
      </c>
      <c r="I83" s="471">
        <v>2</v>
      </c>
      <c r="J83" s="467">
        <v>77241.02</v>
      </c>
      <c r="K83" s="467">
        <v>129</v>
      </c>
      <c r="L83" s="472">
        <v>598.77</v>
      </c>
      <c r="M83" s="471">
        <v>3</v>
      </c>
      <c r="N83" s="467">
        <v>80723.88</v>
      </c>
      <c r="O83" s="467">
        <v>138</v>
      </c>
      <c r="P83" s="472">
        <v>584.96</v>
      </c>
      <c r="U83" s="471">
        <v>3</v>
      </c>
      <c r="V83" s="467">
        <v>30542.03</v>
      </c>
      <c r="W83" s="467">
        <v>118.5</v>
      </c>
      <c r="X83" s="472">
        <v>257.74</v>
      </c>
    </row>
    <row r="84" spans="2:24" x14ac:dyDescent="0.2">
      <c r="B84" s="467" t="s">
        <v>120</v>
      </c>
      <c r="C84" s="467" t="s">
        <v>767</v>
      </c>
      <c r="D84" s="467" t="s">
        <v>657</v>
      </c>
      <c r="E84" s="471">
        <v>20</v>
      </c>
      <c r="F84" s="467">
        <v>841249.35</v>
      </c>
      <c r="G84" s="467">
        <v>3110</v>
      </c>
      <c r="H84" s="472">
        <v>270.5</v>
      </c>
      <c r="I84" s="471">
        <v>8</v>
      </c>
      <c r="J84" s="467">
        <v>469993.24999999994</v>
      </c>
      <c r="K84" s="467">
        <v>1810</v>
      </c>
      <c r="L84" s="472">
        <v>259.66000000000003</v>
      </c>
      <c r="M84" s="471">
        <v>5</v>
      </c>
      <c r="N84" s="467">
        <v>142273.60000000001</v>
      </c>
      <c r="O84" s="467">
        <v>445</v>
      </c>
      <c r="P84" s="472">
        <v>319.72000000000003</v>
      </c>
      <c r="Q84" s="471">
        <v>2</v>
      </c>
      <c r="R84" s="467">
        <v>22541.85</v>
      </c>
      <c r="S84" s="467">
        <v>95</v>
      </c>
      <c r="T84" s="472">
        <v>237.28</v>
      </c>
      <c r="U84" s="471">
        <v>5</v>
      </c>
      <c r="V84" s="467">
        <v>206440.65</v>
      </c>
      <c r="W84" s="467">
        <v>760</v>
      </c>
      <c r="X84" s="472">
        <v>271.63</v>
      </c>
    </row>
    <row r="85" spans="2:24" x14ac:dyDescent="0.2">
      <c r="B85" s="467" t="s">
        <v>239</v>
      </c>
      <c r="C85" s="467" t="s">
        <v>768</v>
      </c>
      <c r="D85" s="467" t="s">
        <v>657</v>
      </c>
      <c r="E85" s="471">
        <v>6</v>
      </c>
      <c r="F85" s="467">
        <v>290783.19</v>
      </c>
      <c r="G85" s="467">
        <v>1222.8</v>
      </c>
      <c r="H85" s="472">
        <v>237.8</v>
      </c>
      <c r="I85" s="471">
        <v>2</v>
      </c>
      <c r="J85" s="467">
        <v>144301</v>
      </c>
      <c r="K85" s="467">
        <v>620</v>
      </c>
      <c r="L85" s="472">
        <v>232.74</v>
      </c>
      <c r="M85" s="471">
        <v>1</v>
      </c>
      <c r="N85" s="467">
        <v>30117.1</v>
      </c>
      <c r="O85" s="467">
        <v>130</v>
      </c>
      <c r="P85" s="472">
        <v>231.67</v>
      </c>
      <c r="Q85" s="471">
        <v>1</v>
      </c>
      <c r="R85" s="467">
        <v>114300</v>
      </c>
      <c r="S85" s="467">
        <v>450</v>
      </c>
      <c r="T85" s="472">
        <v>254</v>
      </c>
      <c r="U85" s="471">
        <v>1</v>
      </c>
      <c r="V85" s="467">
        <v>2065.09</v>
      </c>
      <c r="W85" s="467">
        <v>1.8</v>
      </c>
      <c r="X85" s="472">
        <v>1147.27</v>
      </c>
    </row>
    <row r="86" spans="2:24" x14ac:dyDescent="0.2">
      <c r="B86" s="467" t="s">
        <v>121</v>
      </c>
      <c r="C86" s="467" t="s">
        <v>769</v>
      </c>
      <c r="D86" s="467" t="s">
        <v>657</v>
      </c>
      <c r="E86" s="471">
        <v>6</v>
      </c>
      <c r="F86" s="467">
        <v>877751.19999999984</v>
      </c>
      <c r="G86" s="467">
        <v>3515</v>
      </c>
      <c r="H86" s="472">
        <v>249.72</v>
      </c>
      <c r="I86" s="471">
        <v>3</v>
      </c>
      <c r="J86" s="467">
        <v>106170.99999999999</v>
      </c>
      <c r="K86" s="467">
        <v>420</v>
      </c>
      <c r="L86" s="472">
        <v>252.79</v>
      </c>
      <c r="M86" s="471">
        <v>1</v>
      </c>
      <c r="N86" s="467">
        <v>136692.5</v>
      </c>
      <c r="O86" s="467">
        <v>535</v>
      </c>
      <c r="P86" s="472">
        <v>255.5</v>
      </c>
      <c r="Q86" s="471">
        <v>1</v>
      </c>
      <c r="R86" s="467">
        <v>626200</v>
      </c>
      <c r="S86" s="467">
        <v>2525</v>
      </c>
      <c r="T86" s="472">
        <v>248</v>
      </c>
      <c r="U86" s="471">
        <v>1</v>
      </c>
      <c r="V86" s="467">
        <v>8687.7000000000007</v>
      </c>
      <c r="W86" s="467">
        <v>35</v>
      </c>
      <c r="X86" s="472">
        <v>248.22</v>
      </c>
    </row>
    <row r="87" spans="2:24" x14ac:dyDescent="0.2">
      <c r="B87" s="467" t="s">
        <v>240</v>
      </c>
      <c r="C87" s="467" t="s">
        <v>770</v>
      </c>
      <c r="D87" s="467" t="s">
        <v>657</v>
      </c>
      <c r="E87" s="471">
        <v>3</v>
      </c>
      <c r="F87" s="467">
        <v>75375.450000000012</v>
      </c>
      <c r="G87" s="467">
        <v>265</v>
      </c>
      <c r="H87" s="472">
        <v>284.44</v>
      </c>
      <c r="I87" s="471">
        <v>1</v>
      </c>
      <c r="J87" s="467">
        <v>34822.800000000003</v>
      </c>
      <c r="K87" s="467">
        <v>90</v>
      </c>
      <c r="L87" s="472">
        <v>386.92</v>
      </c>
      <c r="U87" s="471">
        <v>2</v>
      </c>
      <c r="V87" s="467">
        <v>40552.65</v>
      </c>
      <c r="W87" s="467">
        <v>175</v>
      </c>
      <c r="X87" s="472">
        <v>231.73</v>
      </c>
    </row>
    <row r="88" spans="2:24" x14ac:dyDescent="0.2">
      <c r="B88" s="467" t="s">
        <v>874</v>
      </c>
      <c r="C88" s="467" t="s">
        <v>561</v>
      </c>
      <c r="D88" s="467" t="s">
        <v>658</v>
      </c>
      <c r="E88" s="471">
        <v>4</v>
      </c>
      <c r="F88" s="467">
        <v>341129.48</v>
      </c>
      <c r="G88" s="467">
        <v>1024</v>
      </c>
      <c r="H88" s="472">
        <v>333.13</v>
      </c>
      <c r="I88" s="471">
        <v>1</v>
      </c>
      <c r="J88" s="467">
        <v>69646.98</v>
      </c>
      <c r="K88" s="467">
        <v>377</v>
      </c>
      <c r="L88" s="472">
        <v>184.74</v>
      </c>
      <c r="M88" s="471">
        <v>2</v>
      </c>
      <c r="N88" s="467">
        <v>234526.5</v>
      </c>
      <c r="O88" s="467">
        <v>597</v>
      </c>
      <c r="P88" s="472">
        <v>392.84</v>
      </c>
      <c r="U88" s="471">
        <v>1</v>
      </c>
      <c r="V88" s="467">
        <v>36956</v>
      </c>
      <c r="W88" s="467">
        <v>50</v>
      </c>
      <c r="X88" s="472">
        <v>739.12</v>
      </c>
    </row>
    <row r="89" spans="2:24" x14ac:dyDescent="0.2">
      <c r="B89" s="467" t="s">
        <v>1012</v>
      </c>
      <c r="C89" s="467" t="s">
        <v>1013</v>
      </c>
      <c r="D89" s="467" t="s">
        <v>605</v>
      </c>
      <c r="E89" s="471">
        <v>1</v>
      </c>
      <c r="F89" s="467">
        <v>18752.82</v>
      </c>
      <c r="G89" s="467">
        <v>6</v>
      </c>
      <c r="H89" s="472">
        <v>3125.47</v>
      </c>
      <c r="I89" s="471">
        <v>1</v>
      </c>
      <c r="J89" s="467">
        <v>18752.82</v>
      </c>
      <c r="K89" s="467">
        <v>6</v>
      </c>
      <c r="L89" s="472">
        <v>3125.47</v>
      </c>
    </row>
    <row r="90" spans="2:24" x14ac:dyDescent="0.2">
      <c r="B90" s="467" t="s">
        <v>241</v>
      </c>
      <c r="C90" s="467" t="s">
        <v>242</v>
      </c>
      <c r="D90" s="467" t="s">
        <v>658</v>
      </c>
      <c r="E90" s="471">
        <v>4</v>
      </c>
      <c r="F90" s="467">
        <v>262865.57</v>
      </c>
      <c r="G90" s="467">
        <v>9546.4</v>
      </c>
      <c r="H90" s="472">
        <v>27.54</v>
      </c>
      <c r="I90" s="471">
        <v>2</v>
      </c>
      <c r="J90" s="467">
        <v>178871.7</v>
      </c>
      <c r="K90" s="467">
        <v>8436</v>
      </c>
      <c r="L90" s="472">
        <v>21.2</v>
      </c>
      <c r="Q90" s="471">
        <v>1</v>
      </c>
      <c r="R90" s="467">
        <v>58328.4</v>
      </c>
      <c r="S90" s="467">
        <v>780</v>
      </c>
      <c r="T90" s="472">
        <v>74.78</v>
      </c>
      <c r="U90" s="471">
        <v>1</v>
      </c>
      <c r="V90" s="467">
        <v>25665.47</v>
      </c>
      <c r="W90" s="467">
        <v>330.4</v>
      </c>
      <c r="X90" s="472">
        <v>77.680000000000007</v>
      </c>
    </row>
    <row r="91" spans="2:24" x14ac:dyDescent="0.2">
      <c r="B91" s="467" t="s">
        <v>243</v>
      </c>
      <c r="C91" s="467" t="s">
        <v>244</v>
      </c>
      <c r="D91" s="467" t="s">
        <v>658</v>
      </c>
      <c r="E91" s="471">
        <v>8</v>
      </c>
      <c r="F91" s="467">
        <v>1434737.8099999998</v>
      </c>
      <c r="G91" s="467">
        <v>844</v>
      </c>
      <c r="H91" s="472">
        <v>1699.93</v>
      </c>
      <c r="I91" s="471">
        <v>3</v>
      </c>
      <c r="J91" s="467">
        <v>610546.18999999994</v>
      </c>
      <c r="K91" s="467">
        <v>555</v>
      </c>
      <c r="L91" s="472">
        <v>1100.08</v>
      </c>
      <c r="Q91" s="471">
        <v>1</v>
      </c>
      <c r="R91" s="467">
        <v>145843.22</v>
      </c>
      <c r="S91" s="467">
        <v>127</v>
      </c>
      <c r="T91" s="472">
        <v>1148.3699999999999</v>
      </c>
      <c r="U91" s="471">
        <v>4</v>
      </c>
      <c r="V91" s="467">
        <v>678348.4</v>
      </c>
      <c r="W91" s="467">
        <v>162</v>
      </c>
      <c r="X91" s="472">
        <v>4187.34</v>
      </c>
    </row>
    <row r="92" spans="2:24" x14ac:dyDescent="0.2">
      <c r="B92" s="467" t="s">
        <v>245</v>
      </c>
      <c r="C92" s="467" t="s">
        <v>246</v>
      </c>
      <c r="D92" s="467" t="s">
        <v>658</v>
      </c>
      <c r="E92" s="471">
        <v>2</v>
      </c>
      <c r="F92" s="467">
        <v>30340.63</v>
      </c>
      <c r="G92" s="467">
        <v>18.5</v>
      </c>
      <c r="H92" s="472">
        <v>1640.03</v>
      </c>
      <c r="I92" s="471">
        <v>1</v>
      </c>
      <c r="J92" s="467">
        <v>27120.06</v>
      </c>
      <c r="K92" s="467">
        <v>18</v>
      </c>
      <c r="L92" s="472">
        <v>1506.67</v>
      </c>
      <c r="U92" s="471">
        <v>1</v>
      </c>
      <c r="V92" s="467">
        <v>3220.57</v>
      </c>
      <c r="W92" s="467">
        <v>0.5</v>
      </c>
      <c r="X92" s="472">
        <v>6441.14</v>
      </c>
    </row>
    <row r="93" spans="2:24" x14ac:dyDescent="0.2">
      <c r="B93" s="467" t="s">
        <v>247</v>
      </c>
      <c r="C93" s="467" t="s">
        <v>690</v>
      </c>
      <c r="D93" s="467" t="s">
        <v>658</v>
      </c>
      <c r="E93" s="471">
        <v>2</v>
      </c>
      <c r="F93" s="467">
        <v>24678.51</v>
      </c>
      <c r="G93" s="467">
        <v>1110.4000000000001</v>
      </c>
      <c r="H93" s="472">
        <v>22.22</v>
      </c>
      <c r="Q93" s="471">
        <v>1</v>
      </c>
      <c r="R93" s="467">
        <v>15334.8</v>
      </c>
      <c r="S93" s="467">
        <v>780</v>
      </c>
      <c r="T93" s="472">
        <v>19.66</v>
      </c>
      <c r="U93" s="471">
        <v>1</v>
      </c>
      <c r="V93" s="467">
        <v>9343.7099999999991</v>
      </c>
      <c r="W93" s="467">
        <v>330.4</v>
      </c>
      <c r="X93" s="472">
        <v>28.28</v>
      </c>
    </row>
    <row r="94" spans="2:24" x14ac:dyDescent="0.2">
      <c r="B94" s="467" t="s">
        <v>248</v>
      </c>
      <c r="C94" s="467" t="s">
        <v>691</v>
      </c>
      <c r="D94" s="467" t="s">
        <v>657</v>
      </c>
      <c r="E94" s="471">
        <v>1</v>
      </c>
      <c r="F94" s="467">
        <v>43797.27</v>
      </c>
      <c r="G94" s="467">
        <v>16.600000000000001</v>
      </c>
      <c r="H94" s="472">
        <v>2638.39</v>
      </c>
      <c r="U94" s="471">
        <v>1</v>
      </c>
      <c r="V94" s="467">
        <v>43797.27</v>
      </c>
      <c r="W94" s="467">
        <v>16.600000000000001</v>
      </c>
      <c r="X94" s="472">
        <v>2638.39</v>
      </c>
    </row>
    <row r="95" spans="2:24" x14ac:dyDescent="0.2">
      <c r="B95" s="467" t="s">
        <v>250</v>
      </c>
      <c r="C95" s="467" t="s">
        <v>692</v>
      </c>
      <c r="D95" s="467" t="s">
        <v>658</v>
      </c>
      <c r="E95" s="471">
        <v>1</v>
      </c>
      <c r="F95" s="467">
        <v>39555.49</v>
      </c>
      <c r="G95" s="467">
        <v>330.4</v>
      </c>
      <c r="H95" s="472">
        <v>119.72</v>
      </c>
      <c r="U95" s="471">
        <v>1</v>
      </c>
      <c r="V95" s="467">
        <v>39555.49</v>
      </c>
      <c r="W95" s="467">
        <v>330.4</v>
      </c>
      <c r="X95" s="472">
        <v>119.72</v>
      </c>
    </row>
    <row r="96" spans="2:24" x14ac:dyDescent="0.2">
      <c r="B96" s="467" t="s">
        <v>252</v>
      </c>
      <c r="C96" s="467" t="s">
        <v>771</v>
      </c>
      <c r="D96" s="467" t="s">
        <v>662</v>
      </c>
      <c r="E96" s="471">
        <v>6</v>
      </c>
      <c r="F96" s="467">
        <v>569971.16</v>
      </c>
      <c r="G96" s="467">
        <v>2350</v>
      </c>
      <c r="H96" s="472">
        <v>242.54</v>
      </c>
      <c r="I96" s="471">
        <v>2</v>
      </c>
      <c r="J96" s="467">
        <v>16417</v>
      </c>
      <c r="K96" s="467">
        <v>148</v>
      </c>
      <c r="L96" s="472">
        <v>110.93</v>
      </c>
      <c r="M96" s="471">
        <v>1</v>
      </c>
      <c r="N96" s="467">
        <v>133000</v>
      </c>
      <c r="O96" s="467">
        <v>760</v>
      </c>
      <c r="P96" s="472">
        <v>175</v>
      </c>
      <c r="U96" s="471">
        <v>3</v>
      </c>
      <c r="V96" s="467">
        <v>420554.16</v>
      </c>
      <c r="W96" s="467">
        <v>1442</v>
      </c>
      <c r="X96" s="472">
        <v>291.64999999999998</v>
      </c>
    </row>
    <row r="97" spans="2:24" x14ac:dyDescent="0.2">
      <c r="B97" s="467" t="s">
        <v>693</v>
      </c>
      <c r="C97" s="467" t="s">
        <v>694</v>
      </c>
      <c r="D97" s="467" t="s">
        <v>662</v>
      </c>
      <c r="E97" s="471">
        <v>1</v>
      </c>
      <c r="F97" s="467">
        <v>194449.64</v>
      </c>
      <c r="G97" s="467">
        <v>406</v>
      </c>
      <c r="H97" s="472">
        <v>478.94</v>
      </c>
      <c r="I97" s="471">
        <v>1</v>
      </c>
      <c r="J97" s="467">
        <v>194449.64</v>
      </c>
      <c r="K97" s="467">
        <v>406</v>
      </c>
      <c r="L97" s="472">
        <v>478.94</v>
      </c>
    </row>
    <row r="98" spans="2:24" x14ac:dyDescent="0.2">
      <c r="B98" s="467" t="s">
        <v>920</v>
      </c>
      <c r="C98" s="467" t="s">
        <v>921</v>
      </c>
      <c r="D98" s="467" t="s">
        <v>662</v>
      </c>
      <c r="E98" s="471">
        <v>1</v>
      </c>
      <c r="F98" s="467">
        <v>61871.4</v>
      </c>
      <c r="G98" s="467">
        <v>90</v>
      </c>
      <c r="H98" s="472">
        <v>687.46</v>
      </c>
      <c r="M98" s="471">
        <v>1</v>
      </c>
      <c r="N98" s="467">
        <v>61871.4</v>
      </c>
      <c r="O98" s="467">
        <v>90</v>
      </c>
      <c r="P98" s="472">
        <v>687.46</v>
      </c>
    </row>
    <row r="99" spans="2:24" x14ac:dyDescent="0.2">
      <c r="B99" s="467" t="s">
        <v>253</v>
      </c>
      <c r="C99" s="467" t="s">
        <v>695</v>
      </c>
      <c r="D99" s="467" t="s">
        <v>696</v>
      </c>
      <c r="E99" s="471">
        <v>9</v>
      </c>
      <c r="F99" s="467">
        <v>624090.67999999993</v>
      </c>
      <c r="G99" s="467">
        <v>194</v>
      </c>
      <c r="H99" s="472">
        <v>3216.96</v>
      </c>
      <c r="I99" s="471">
        <v>2</v>
      </c>
      <c r="J99" s="467">
        <v>61810.44</v>
      </c>
      <c r="K99" s="467">
        <v>12</v>
      </c>
      <c r="L99" s="472">
        <v>5150.87</v>
      </c>
      <c r="M99" s="471">
        <v>3</v>
      </c>
      <c r="N99" s="467">
        <v>223421.34</v>
      </c>
      <c r="O99" s="467">
        <v>98</v>
      </c>
      <c r="P99" s="472">
        <v>2279.81</v>
      </c>
      <c r="Q99" s="471">
        <v>1</v>
      </c>
      <c r="R99" s="467">
        <v>25239.24</v>
      </c>
      <c r="S99" s="467">
        <v>18</v>
      </c>
      <c r="T99" s="472">
        <v>1402.18</v>
      </c>
      <c r="U99" s="471">
        <v>3</v>
      </c>
      <c r="V99" s="467">
        <v>313619.66000000003</v>
      </c>
      <c r="W99" s="467">
        <v>66</v>
      </c>
      <c r="X99" s="472">
        <v>4751.8100000000004</v>
      </c>
    </row>
    <row r="100" spans="2:24" x14ac:dyDescent="0.2">
      <c r="B100" s="467" t="s">
        <v>254</v>
      </c>
      <c r="C100" s="467" t="s">
        <v>255</v>
      </c>
      <c r="D100" s="467" t="s">
        <v>662</v>
      </c>
      <c r="E100" s="471">
        <v>9</v>
      </c>
      <c r="F100" s="467">
        <v>155371.91</v>
      </c>
      <c r="G100" s="467">
        <v>2745</v>
      </c>
      <c r="H100" s="472">
        <v>56.6</v>
      </c>
      <c r="I100" s="471">
        <v>2</v>
      </c>
      <c r="J100" s="467">
        <v>3830</v>
      </c>
      <c r="K100" s="467">
        <v>148</v>
      </c>
      <c r="L100" s="472">
        <v>25.88</v>
      </c>
      <c r="M100" s="471">
        <v>3</v>
      </c>
      <c r="N100" s="467">
        <v>51732.36</v>
      </c>
      <c r="O100" s="467">
        <v>993</v>
      </c>
      <c r="P100" s="472">
        <v>52.1</v>
      </c>
      <c r="Q100" s="471">
        <v>1</v>
      </c>
      <c r="R100" s="467">
        <v>25163.46</v>
      </c>
      <c r="S100" s="467">
        <v>162</v>
      </c>
      <c r="T100" s="472">
        <v>155.33000000000001</v>
      </c>
      <c r="U100" s="471">
        <v>3</v>
      </c>
      <c r="V100" s="467">
        <v>74646.09</v>
      </c>
      <c r="W100" s="467">
        <v>1442</v>
      </c>
      <c r="X100" s="472">
        <v>51.77</v>
      </c>
    </row>
    <row r="101" spans="2:24" x14ac:dyDescent="0.2">
      <c r="B101" s="467" t="s">
        <v>256</v>
      </c>
      <c r="C101" s="467" t="s">
        <v>875</v>
      </c>
      <c r="D101" s="467" t="s">
        <v>703</v>
      </c>
      <c r="E101" s="471">
        <v>4</v>
      </c>
      <c r="F101" s="467">
        <v>74136.13</v>
      </c>
      <c r="G101" s="467">
        <v>32</v>
      </c>
      <c r="H101" s="472">
        <v>2316.75</v>
      </c>
      <c r="M101" s="471">
        <v>2</v>
      </c>
      <c r="N101" s="467">
        <v>36383.1</v>
      </c>
      <c r="O101" s="467">
        <v>19</v>
      </c>
      <c r="P101" s="472">
        <v>1914.9</v>
      </c>
      <c r="U101" s="471">
        <v>2</v>
      </c>
      <c r="V101" s="467">
        <v>37753.03</v>
      </c>
      <c r="W101" s="467">
        <v>13</v>
      </c>
      <c r="X101" s="472">
        <v>2904.08</v>
      </c>
    </row>
    <row r="102" spans="2:24" x14ac:dyDescent="0.2">
      <c r="B102" s="467" t="s">
        <v>949</v>
      </c>
      <c r="C102" s="467" t="s">
        <v>950</v>
      </c>
      <c r="D102" s="467" t="s">
        <v>703</v>
      </c>
      <c r="E102" s="471">
        <v>1</v>
      </c>
      <c r="F102" s="467">
        <v>15519.78</v>
      </c>
      <c r="G102" s="467">
        <v>1</v>
      </c>
      <c r="H102" s="472">
        <v>15519.78</v>
      </c>
      <c r="U102" s="471">
        <v>1</v>
      </c>
      <c r="V102" s="467">
        <v>15519.78</v>
      </c>
      <c r="W102" s="467">
        <v>1</v>
      </c>
      <c r="X102" s="472">
        <v>15519.78</v>
      </c>
    </row>
    <row r="103" spans="2:24" x14ac:dyDescent="0.2">
      <c r="B103" s="467" t="s">
        <v>257</v>
      </c>
      <c r="C103" s="467" t="s">
        <v>541</v>
      </c>
      <c r="D103" s="467" t="s">
        <v>657</v>
      </c>
      <c r="E103" s="471">
        <v>4</v>
      </c>
      <c r="F103" s="467">
        <v>1608786.42</v>
      </c>
      <c r="G103" s="467">
        <v>5040</v>
      </c>
      <c r="H103" s="472">
        <v>319.2</v>
      </c>
      <c r="M103" s="471">
        <v>2</v>
      </c>
      <c r="N103" s="467">
        <v>58678.740000000005</v>
      </c>
      <c r="O103" s="467">
        <v>151</v>
      </c>
      <c r="P103" s="472">
        <v>388.6</v>
      </c>
      <c r="U103" s="471">
        <v>2</v>
      </c>
      <c r="V103" s="467">
        <v>1550107.68</v>
      </c>
      <c r="W103" s="467">
        <v>4889</v>
      </c>
      <c r="X103" s="472">
        <v>317.06</v>
      </c>
    </row>
    <row r="104" spans="2:24" x14ac:dyDescent="0.2">
      <c r="B104" s="467" t="s">
        <v>258</v>
      </c>
      <c r="C104" s="467" t="s">
        <v>697</v>
      </c>
      <c r="D104" s="467" t="s">
        <v>696</v>
      </c>
      <c r="E104" s="471">
        <v>5</v>
      </c>
      <c r="F104" s="467">
        <v>1455295.03</v>
      </c>
      <c r="G104" s="467">
        <v>247</v>
      </c>
      <c r="H104" s="472">
        <v>5891.88</v>
      </c>
      <c r="I104" s="471">
        <v>1</v>
      </c>
      <c r="J104" s="467">
        <v>533195.55000000005</v>
      </c>
      <c r="K104" s="467">
        <v>141</v>
      </c>
      <c r="L104" s="472">
        <v>3781.53</v>
      </c>
      <c r="M104" s="471">
        <v>1</v>
      </c>
      <c r="N104" s="467">
        <v>76800</v>
      </c>
      <c r="O104" s="467">
        <v>16</v>
      </c>
      <c r="P104" s="472">
        <v>4800</v>
      </c>
      <c r="U104" s="471">
        <v>3</v>
      </c>
      <c r="V104" s="467">
        <v>845299.48</v>
      </c>
      <c r="W104" s="467">
        <v>90</v>
      </c>
      <c r="X104" s="472">
        <v>9392.2199999999993</v>
      </c>
    </row>
    <row r="105" spans="2:24" x14ac:dyDescent="0.2">
      <c r="B105" s="467" t="s">
        <v>259</v>
      </c>
      <c r="C105" s="467" t="s">
        <v>260</v>
      </c>
      <c r="D105" s="467" t="s">
        <v>662</v>
      </c>
      <c r="E105" s="471">
        <v>6</v>
      </c>
      <c r="F105" s="467">
        <v>1475390.33</v>
      </c>
      <c r="G105" s="467">
        <v>4686</v>
      </c>
      <c r="H105" s="472">
        <v>314.85000000000002</v>
      </c>
      <c r="I105" s="471">
        <v>1</v>
      </c>
      <c r="J105" s="467">
        <v>324037.8</v>
      </c>
      <c r="K105" s="467">
        <v>3010</v>
      </c>
      <c r="L105" s="472">
        <v>107.65</v>
      </c>
      <c r="M105" s="471">
        <v>1</v>
      </c>
      <c r="N105" s="467">
        <v>34191.449999999997</v>
      </c>
      <c r="O105" s="467">
        <v>135</v>
      </c>
      <c r="P105" s="472">
        <v>253.27</v>
      </c>
      <c r="U105" s="471">
        <v>3</v>
      </c>
      <c r="V105" s="467">
        <v>1049661.08</v>
      </c>
      <c r="W105" s="467">
        <v>1433</v>
      </c>
      <c r="X105" s="472">
        <v>732.49</v>
      </c>
    </row>
    <row r="106" spans="2:24" x14ac:dyDescent="0.2">
      <c r="B106" s="467" t="s">
        <v>261</v>
      </c>
      <c r="C106" s="467" t="s">
        <v>262</v>
      </c>
      <c r="D106" s="467" t="s">
        <v>657</v>
      </c>
      <c r="E106" s="471">
        <v>13</v>
      </c>
      <c r="F106" s="467">
        <v>6036456.4500000011</v>
      </c>
      <c r="G106" s="467">
        <v>4717</v>
      </c>
      <c r="H106" s="472">
        <v>1279.72</v>
      </c>
      <c r="I106" s="471">
        <v>4</v>
      </c>
      <c r="J106" s="467">
        <v>303348</v>
      </c>
      <c r="K106" s="467">
        <v>169</v>
      </c>
      <c r="L106" s="472">
        <v>1794.96</v>
      </c>
      <c r="M106" s="471">
        <v>2</v>
      </c>
      <c r="N106" s="467">
        <v>155703.84999999998</v>
      </c>
      <c r="O106" s="467">
        <v>115</v>
      </c>
      <c r="P106" s="472">
        <v>1353.95</v>
      </c>
      <c r="U106" s="471">
        <v>7</v>
      </c>
      <c r="V106" s="467">
        <v>5577404.6000000006</v>
      </c>
      <c r="W106" s="467">
        <v>4433</v>
      </c>
      <c r="X106" s="472">
        <v>1258.1600000000001</v>
      </c>
    </row>
    <row r="107" spans="2:24" x14ac:dyDescent="0.2">
      <c r="B107" s="467" t="s">
        <v>636</v>
      </c>
      <c r="C107" s="467" t="s">
        <v>264</v>
      </c>
      <c r="D107" s="467" t="s">
        <v>657</v>
      </c>
      <c r="E107" s="471">
        <v>2</v>
      </c>
      <c r="F107" s="467">
        <v>49413.75</v>
      </c>
      <c r="G107" s="467">
        <v>78</v>
      </c>
      <c r="H107" s="472">
        <v>633.51</v>
      </c>
      <c r="U107" s="471">
        <v>2</v>
      </c>
      <c r="V107" s="467">
        <v>49413.75</v>
      </c>
      <c r="W107" s="467">
        <v>78</v>
      </c>
      <c r="X107" s="472">
        <v>633.51</v>
      </c>
    </row>
    <row r="108" spans="2:24" x14ac:dyDescent="0.2">
      <c r="B108" s="467" t="s">
        <v>265</v>
      </c>
      <c r="C108" s="467" t="s">
        <v>266</v>
      </c>
      <c r="D108" s="467" t="s">
        <v>657</v>
      </c>
      <c r="E108" s="471">
        <v>12</v>
      </c>
      <c r="F108" s="467">
        <v>13785483.849999998</v>
      </c>
      <c r="G108" s="467">
        <v>6386</v>
      </c>
      <c r="H108" s="472">
        <v>2158.6999999999998</v>
      </c>
      <c r="I108" s="471">
        <v>5</v>
      </c>
      <c r="J108" s="467">
        <v>3395070.65</v>
      </c>
      <c r="K108" s="467">
        <v>1567</v>
      </c>
      <c r="L108" s="472">
        <v>2166.61</v>
      </c>
      <c r="M108" s="471">
        <v>3</v>
      </c>
      <c r="N108" s="467">
        <v>4484777.3999999994</v>
      </c>
      <c r="O108" s="467">
        <v>1884</v>
      </c>
      <c r="P108" s="472">
        <v>2380.46</v>
      </c>
      <c r="U108" s="471">
        <v>4</v>
      </c>
      <c r="V108" s="467">
        <v>5905635.7999999998</v>
      </c>
      <c r="W108" s="467">
        <v>2935</v>
      </c>
      <c r="X108" s="472">
        <v>2012.14</v>
      </c>
    </row>
    <row r="109" spans="2:24" x14ac:dyDescent="0.2">
      <c r="B109" s="467" t="s">
        <v>267</v>
      </c>
      <c r="C109" s="467" t="s">
        <v>268</v>
      </c>
      <c r="D109" s="467" t="s">
        <v>698</v>
      </c>
      <c r="E109" s="471">
        <v>13</v>
      </c>
      <c r="F109" s="467">
        <v>2213817.91</v>
      </c>
      <c r="G109" s="467">
        <v>991702</v>
      </c>
      <c r="H109" s="472">
        <v>2.23</v>
      </c>
      <c r="I109" s="471">
        <v>3</v>
      </c>
      <c r="J109" s="467">
        <v>23512.79</v>
      </c>
      <c r="K109" s="467">
        <v>11939</v>
      </c>
      <c r="L109" s="472">
        <v>1.97</v>
      </c>
      <c r="M109" s="471">
        <v>3</v>
      </c>
      <c r="N109" s="467">
        <v>44541.49</v>
      </c>
      <c r="O109" s="467">
        <v>20075</v>
      </c>
      <c r="P109" s="472">
        <v>2.2200000000000002</v>
      </c>
      <c r="U109" s="471">
        <v>7</v>
      </c>
      <c r="V109" s="467">
        <v>2145763.63</v>
      </c>
      <c r="W109" s="467">
        <v>959688</v>
      </c>
      <c r="X109" s="472">
        <v>2.2400000000000002</v>
      </c>
    </row>
    <row r="110" spans="2:24" x14ac:dyDescent="0.2">
      <c r="B110" s="467" t="s">
        <v>699</v>
      </c>
      <c r="C110" s="467" t="s">
        <v>700</v>
      </c>
      <c r="D110" s="467" t="s">
        <v>698</v>
      </c>
      <c r="E110" s="471">
        <v>9</v>
      </c>
      <c r="F110" s="467">
        <v>3136150.1999999997</v>
      </c>
      <c r="G110" s="467">
        <v>653733</v>
      </c>
      <c r="H110" s="472">
        <v>4.8</v>
      </c>
      <c r="I110" s="471">
        <v>3</v>
      </c>
      <c r="J110" s="467">
        <v>347418.3</v>
      </c>
      <c r="K110" s="467">
        <v>70621</v>
      </c>
      <c r="L110" s="472">
        <v>4.92</v>
      </c>
      <c r="M110" s="471">
        <v>3</v>
      </c>
      <c r="N110" s="467">
        <v>1784159.4399999997</v>
      </c>
      <c r="O110" s="467">
        <v>363050</v>
      </c>
      <c r="P110" s="472">
        <v>4.91</v>
      </c>
      <c r="U110" s="471">
        <v>3</v>
      </c>
      <c r="V110" s="467">
        <v>1004572.46</v>
      </c>
      <c r="W110" s="467">
        <v>220062</v>
      </c>
      <c r="X110" s="472">
        <v>4.5599999999999996</v>
      </c>
    </row>
    <row r="111" spans="2:24" x14ac:dyDescent="0.2">
      <c r="B111" s="467" t="s">
        <v>701</v>
      </c>
      <c r="C111" s="467" t="s">
        <v>702</v>
      </c>
      <c r="D111" s="467" t="s">
        <v>698</v>
      </c>
      <c r="E111" s="471">
        <v>10</v>
      </c>
      <c r="F111" s="467">
        <v>3820319.2</v>
      </c>
      <c r="G111" s="467">
        <v>508625</v>
      </c>
      <c r="H111" s="472">
        <v>7.51</v>
      </c>
      <c r="I111" s="471">
        <v>4</v>
      </c>
      <c r="J111" s="467">
        <v>1682207.9</v>
      </c>
      <c r="K111" s="467">
        <v>190680</v>
      </c>
      <c r="L111" s="472">
        <v>8.82</v>
      </c>
      <c r="M111" s="471">
        <v>3</v>
      </c>
      <c r="N111" s="467">
        <v>115005.1</v>
      </c>
      <c r="O111" s="467">
        <v>13425</v>
      </c>
      <c r="P111" s="472">
        <v>8.57</v>
      </c>
      <c r="U111" s="471">
        <v>3</v>
      </c>
      <c r="V111" s="467">
        <v>2023106.2000000002</v>
      </c>
      <c r="W111" s="467">
        <v>304520</v>
      </c>
      <c r="X111" s="472">
        <v>6.64</v>
      </c>
    </row>
    <row r="112" spans="2:24" x14ac:dyDescent="0.2">
      <c r="B112" s="467" t="s">
        <v>270</v>
      </c>
      <c r="C112" s="467" t="s">
        <v>271</v>
      </c>
      <c r="D112" s="467" t="s">
        <v>698</v>
      </c>
      <c r="E112" s="471">
        <v>16</v>
      </c>
      <c r="F112" s="467">
        <v>3463690.46</v>
      </c>
      <c r="G112" s="467">
        <v>2154060</v>
      </c>
      <c r="H112" s="472">
        <v>1.61</v>
      </c>
      <c r="I112" s="471">
        <v>5</v>
      </c>
      <c r="J112" s="467">
        <v>504206.7</v>
      </c>
      <c r="K112" s="467">
        <v>277861</v>
      </c>
      <c r="L112" s="472">
        <v>1.81</v>
      </c>
      <c r="M112" s="471">
        <v>4</v>
      </c>
      <c r="N112" s="467">
        <v>664686.74</v>
      </c>
      <c r="O112" s="467">
        <v>396550</v>
      </c>
      <c r="P112" s="472">
        <v>1.68</v>
      </c>
      <c r="U112" s="471">
        <v>6</v>
      </c>
      <c r="V112" s="467">
        <v>1830050.32</v>
      </c>
      <c r="W112" s="467">
        <v>1057152</v>
      </c>
      <c r="X112" s="472">
        <v>1.73</v>
      </c>
    </row>
    <row r="113" spans="2:24" x14ac:dyDescent="0.2">
      <c r="B113" s="467" t="s">
        <v>272</v>
      </c>
      <c r="C113" s="467" t="s">
        <v>273</v>
      </c>
      <c r="D113" s="467" t="s">
        <v>658</v>
      </c>
      <c r="E113" s="471">
        <v>10</v>
      </c>
      <c r="F113" s="467">
        <v>1790988.47</v>
      </c>
      <c r="G113" s="467">
        <v>20094</v>
      </c>
      <c r="H113" s="472">
        <v>89.13</v>
      </c>
      <c r="I113" s="471">
        <v>5</v>
      </c>
      <c r="J113" s="467">
        <v>1325038.74</v>
      </c>
      <c r="K113" s="467">
        <v>16307</v>
      </c>
      <c r="L113" s="472">
        <v>81.260000000000005</v>
      </c>
      <c r="M113" s="471">
        <v>2</v>
      </c>
      <c r="N113" s="467">
        <v>55526.880000000005</v>
      </c>
      <c r="O113" s="467">
        <v>760</v>
      </c>
      <c r="P113" s="472">
        <v>73.06</v>
      </c>
      <c r="Q113" s="471">
        <v>1</v>
      </c>
      <c r="R113" s="467">
        <v>47836.25</v>
      </c>
      <c r="S113" s="467">
        <v>875</v>
      </c>
      <c r="T113" s="472">
        <v>54.67</v>
      </c>
      <c r="U113" s="471">
        <v>1</v>
      </c>
      <c r="V113" s="467">
        <v>37533.599999999999</v>
      </c>
      <c r="W113" s="467">
        <v>802</v>
      </c>
      <c r="X113" s="472">
        <v>46.8</v>
      </c>
    </row>
    <row r="114" spans="2:24" x14ac:dyDescent="0.2">
      <c r="B114" s="467" t="s">
        <v>274</v>
      </c>
      <c r="C114" s="467" t="s">
        <v>704</v>
      </c>
      <c r="D114" s="467" t="s">
        <v>653</v>
      </c>
      <c r="E114" s="471">
        <v>8</v>
      </c>
      <c r="F114" s="467">
        <v>823212.56</v>
      </c>
      <c r="G114" s="467">
        <v>3960.5</v>
      </c>
      <c r="H114" s="472">
        <v>207.86</v>
      </c>
      <c r="I114" s="471">
        <v>4</v>
      </c>
      <c r="J114" s="467">
        <v>602525.77</v>
      </c>
      <c r="K114" s="467">
        <v>2930.5</v>
      </c>
      <c r="L114" s="472">
        <v>205.61</v>
      </c>
      <c r="M114" s="471">
        <v>1</v>
      </c>
      <c r="N114" s="467">
        <v>84560.17</v>
      </c>
      <c r="O114" s="467">
        <v>449</v>
      </c>
      <c r="P114" s="472">
        <v>188.33</v>
      </c>
      <c r="Q114" s="471">
        <v>1</v>
      </c>
      <c r="R114" s="467">
        <v>33475.120000000003</v>
      </c>
      <c r="S114" s="467">
        <v>161</v>
      </c>
      <c r="T114" s="472">
        <v>207.92</v>
      </c>
      <c r="U114" s="471">
        <v>1</v>
      </c>
      <c r="V114" s="467">
        <v>35360.5</v>
      </c>
      <c r="W114" s="467">
        <v>70</v>
      </c>
      <c r="X114" s="472">
        <v>505.15</v>
      </c>
    </row>
    <row r="115" spans="2:24" x14ac:dyDescent="0.2">
      <c r="B115" s="467" t="s">
        <v>276</v>
      </c>
      <c r="C115" s="467" t="s">
        <v>277</v>
      </c>
      <c r="D115" s="467" t="s">
        <v>658</v>
      </c>
      <c r="E115" s="471">
        <v>1</v>
      </c>
      <c r="F115" s="467">
        <v>129259.97</v>
      </c>
      <c r="G115" s="467">
        <v>217.24</v>
      </c>
      <c r="H115" s="472">
        <v>595.01</v>
      </c>
      <c r="U115" s="471">
        <v>1</v>
      </c>
      <c r="V115" s="467">
        <v>129259.97</v>
      </c>
      <c r="W115" s="467">
        <v>217.24</v>
      </c>
      <c r="X115" s="472">
        <v>595.01</v>
      </c>
    </row>
    <row r="116" spans="2:24" x14ac:dyDescent="0.2">
      <c r="B116" s="467" t="s">
        <v>278</v>
      </c>
      <c r="C116" s="467" t="s">
        <v>3</v>
      </c>
      <c r="D116" s="467" t="s">
        <v>687</v>
      </c>
      <c r="E116" s="471">
        <v>3</v>
      </c>
      <c r="F116" s="467">
        <v>8113.49</v>
      </c>
      <c r="G116" s="467">
        <v>0.74</v>
      </c>
      <c r="H116" s="472">
        <v>10964.18</v>
      </c>
      <c r="M116" s="471">
        <v>1</v>
      </c>
      <c r="N116" s="467">
        <v>1047.1400000000001</v>
      </c>
      <c r="O116" s="467">
        <v>0.04</v>
      </c>
      <c r="P116" s="472">
        <v>26178.5</v>
      </c>
      <c r="Q116" s="471">
        <v>1</v>
      </c>
      <c r="R116" s="467">
        <v>933.02</v>
      </c>
      <c r="S116" s="467">
        <v>0.3</v>
      </c>
      <c r="T116" s="472">
        <v>3110.07</v>
      </c>
      <c r="U116" s="471">
        <v>1</v>
      </c>
      <c r="V116" s="467">
        <v>6133.33</v>
      </c>
      <c r="W116" s="467">
        <v>0.4</v>
      </c>
      <c r="X116" s="472">
        <v>15333.33</v>
      </c>
    </row>
    <row r="117" spans="2:24" x14ac:dyDescent="0.2">
      <c r="B117" s="467" t="s">
        <v>778</v>
      </c>
      <c r="C117" s="467" t="s">
        <v>779</v>
      </c>
      <c r="D117" s="467" t="s">
        <v>687</v>
      </c>
      <c r="E117" s="471">
        <v>8</v>
      </c>
      <c r="F117" s="467">
        <v>60796.380000000005</v>
      </c>
      <c r="G117" s="467">
        <v>2.95</v>
      </c>
      <c r="H117" s="472">
        <v>20608.939999999999</v>
      </c>
      <c r="I117" s="471">
        <v>2</v>
      </c>
      <c r="J117" s="467">
        <v>19400.45</v>
      </c>
      <c r="K117" s="467">
        <v>0.56000000000000005</v>
      </c>
      <c r="L117" s="472">
        <v>34643.660000000003</v>
      </c>
      <c r="Q117" s="471">
        <v>3</v>
      </c>
      <c r="R117" s="467">
        <v>11501.060000000001</v>
      </c>
      <c r="S117" s="467">
        <v>1.19</v>
      </c>
      <c r="T117" s="472">
        <v>9664.76</v>
      </c>
      <c r="U117" s="471">
        <v>3</v>
      </c>
      <c r="V117" s="467">
        <v>29894.870000000003</v>
      </c>
      <c r="W117" s="467">
        <v>1.2</v>
      </c>
      <c r="X117" s="472">
        <v>24912.39</v>
      </c>
    </row>
    <row r="118" spans="2:24" x14ac:dyDescent="0.2">
      <c r="B118" s="467" t="s">
        <v>925</v>
      </c>
      <c r="C118" s="467" t="s">
        <v>926</v>
      </c>
      <c r="D118" s="467" t="s">
        <v>657</v>
      </c>
      <c r="E118" s="471">
        <v>1</v>
      </c>
      <c r="F118" s="467">
        <v>350314</v>
      </c>
      <c r="G118" s="467">
        <v>14200</v>
      </c>
      <c r="H118" s="472">
        <v>24.67</v>
      </c>
      <c r="I118" s="471">
        <v>1</v>
      </c>
      <c r="J118" s="467">
        <v>350314</v>
      </c>
      <c r="K118" s="467">
        <v>14200</v>
      </c>
      <c r="L118" s="472">
        <v>24.67</v>
      </c>
    </row>
    <row r="119" spans="2:24" x14ac:dyDescent="0.2">
      <c r="B119" s="467" t="s">
        <v>281</v>
      </c>
      <c r="C119" s="467" t="s">
        <v>927</v>
      </c>
      <c r="D119" s="467" t="s">
        <v>657</v>
      </c>
      <c r="E119" s="471">
        <v>2</v>
      </c>
      <c r="F119" s="467">
        <v>579485</v>
      </c>
      <c r="G119" s="467">
        <v>57250</v>
      </c>
      <c r="H119" s="472">
        <v>10.119999999999999</v>
      </c>
      <c r="I119" s="471">
        <v>1</v>
      </c>
      <c r="J119" s="467">
        <v>558344</v>
      </c>
      <c r="K119" s="467">
        <v>56800</v>
      </c>
      <c r="L119" s="472">
        <v>9.83</v>
      </c>
      <c r="Q119" s="471">
        <v>1</v>
      </c>
      <c r="R119" s="467">
        <v>21141</v>
      </c>
      <c r="S119" s="467">
        <v>450</v>
      </c>
      <c r="T119" s="472">
        <v>46.98</v>
      </c>
    </row>
    <row r="120" spans="2:24" x14ac:dyDescent="0.2">
      <c r="B120" s="467" t="s">
        <v>97</v>
      </c>
      <c r="C120" s="467" t="s">
        <v>96</v>
      </c>
      <c r="D120" s="467" t="s">
        <v>657</v>
      </c>
      <c r="E120" s="471">
        <v>17</v>
      </c>
      <c r="F120" s="467">
        <v>311999.59000000003</v>
      </c>
      <c r="G120" s="467">
        <v>22848</v>
      </c>
      <c r="H120" s="472">
        <v>13.66</v>
      </c>
      <c r="I120" s="471">
        <v>3</v>
      </c>
      <c r="J120" s="467">
        <v>61375.199999999997</v>
      </c>
      <c r="K120" s="467">
        <v>4465</v>
      </c>
      <c r="L120" s="472">
        <v>13.75</v>
      </c>
      <c r="M120" s="471">
        <v>6</v>
      </c>
      <c r="N120" s="467">
        <v>91628.9</v>
      </c>
      <c r="O120" s="467">
        <v>9366</v>
      </c>
      <c r="P120" s="472">
        <v>9.7799999999999994</v>
      </c>
      <c r="Q120" s="471">
        <v>3</v>
      </c>
      <c r="R120" s="467">
        <v>75076.89</v>
      </c>
      <c r="S120" s="467">
        <v>5087</v>
      </c>
      <c r="T120" s="472">
        <v>14.76</v>
      </c>
      <c r="U120" s="471">
        <v>4</v>
      </c>
      <c r="V120" s="467">
        <v>57112.15</v>
      </c>
      <c r="W120" s="467">
        <v>2995</v>
      </c>
      <c r="X120" s="472">
        <v>19.07</v>
      </c>
    </row>
    <row r="121" spans="2:24" x14ac:dyDescent="0.2">
      <c r="B121" s="467" t="s">
        <v>82</v>
      </c>
      <c r="C121" s="467" t="s">
        <v>81</v>
      </c>
      <c r="D121" s="467" t="s">
        <v>657</v>
      </c>
      <c r="E121" s="471">
        <v>18</v>
      </c>
      <c r="F121" s="467">
        <v>8402691.3100000005</v>
      </c>
      <c r="G121" s="467">
        <v>1233862</v>
      </c>
      <c r="H121" s="472">
        <v>6.81</v>
      </c>
      <c r="I121" s="471">
        <v>4</v>
      </c>
      <c r="J121" s="467">
        <v>4809562.3</v>
      </c>
      <c r="K121" s="467">
        <v>607045</v>
      </c>
      <c r="L121" s="472">
        <v>7.92</v>
      </c>
      <c r="M121" s="471">
        <v>5</v>
      </c>
      <c r="N121" s="467">
        <v>988850.4</v>
      </c>
      <c r="O121" s="467">
        <v>120770</v>
      </c>
      <c r="P121" s="472">
        <v>8.19</v>
      </c>
      <c r="Q121" s="471">
        <v>4</v>
      </c>
      <c r="R121" s="467">
        <v>892568.61</v>
      </c>
      <c r="S121" s="467">
        <v>191847</v>
      </c>
      <c r="T121" s="472">
        <v>4.6500000000000004</v>
      </c>
      <c r="U121" s="471">
        <v>5</v>
      </c>
      <c r="V121" s="467">
        <v>1711710</v>
      </c>
      <c r="W121" s="467">
        <v>314200</v>
      </c>
      <c r="X121" s="472">
        <v>5.45</v>
      </c>
    </row>
    <row r="122" spans="2:24" x14ac:dyDescent="0.2">
      <c r="B122" s="467" t="s">
        <v>282</v>
      </c>
      <c r="C122" s="467" t="s">
        <v>283</v>
      </c>
      <c r="D122" s="467" t="s">
        <v>657</v>
      </c>
      <c r="E122" s="471">
        <v>1</v>
      </c>
      <c r="F122" s="467">
        <v>25564.5</v>
      </c>
      <c r="G122" s="467">
        <v>650</v>
      </c>
      <c r="H122" s="472">
        <v>39.33</v>
      </c>
      <c r="U122" s="471">
        <v>1</v>
      </c>
      <c r="V122" s="467">
        <v>25564.5</v>
      </c>
      <c r="W122" s="467">
        <v>650</v>
      </c>
      <c r="X122" s="472">
        <v>39.33</v>
      </c>
    </row>
    <row r="123" spans="2:24" x14ac:dyDescent="0.2">
      <c r="B123" s="467" t="s">
        <v>284</v>
      </c>
      <c r="C123" s="467" t="s">
        <v>285</v>
      </c>
      <c r="D123" s="467" t="s">
        <v>657</v>
      </c>
      <c r="E123" s="471">
        <v>1</v>
      </c>
      <c r="F123" s="467">
        <v>112104</v>
      </c>
      <c r="G123" s="467">
        <v>16200</v>
      </c>
      <c r="H123" s="472">
        <v>6.92</v>
      </c>
      <c r="U123" s="471">
        <v>1</v>
      </c>
      <c r="V123" s="467">
        <v>112104</v>
      </c>
      <c r="W123" s="467">
        <v>16200</v>
      </c>
      <c r="X123" s="472">
        <v>6.92</v>
      </c>
    </row>
    <row r="124" spans="2:24" x14ac:dyDescent="0.2">
      <c r="B124" s="467" t="s">
        <v>83</v>
      </c>
      <c r="C124" s="467" t="s">
        <v>782</v>
      </c>
      <c r="D124" s="467" t="s">
        <v>657</v>
      </c>
      <c r="E124" s="471">
        <v>11</v>
      </c>
      <c r="F124" s="467">
        <v>3785812.05</v>
      </c>
      <c r="G124" s="467">
        <v>278210</v>
      </c>
      <c r="H124" s="472">
        <v>13.61</v>
      </c>
      <c r="I124" s="471">
        <v>1</v>
      </c>
      <c r="J124" s="467">
        <v>77850</v>
      </c>
      <c r="K124" s="467">
        <v>3460</v>
      </c>
      <c r="L124" s="472">
        <v>22.5</v>
      </c>
      <c r="M124" s="471">
        <v>4</v>
      </c>
      <c r="N124" s="467">
        <v>2610953</v>
      </c>
      <c r="O124" s="467">
        <v>195290</v>
      </c>
      <c r="P124" s="472">
        <v>13.37</v>
      </c>
      <c r="Q124" s="471">
        <v>2</v>
      </c>
      <c r="R124" s="467">
        <v>82875.05</v>
      </c>
      <c r="S124" s="467">
        <v>2160</v>
      </c>
      <c r="T124" s="472">
        <v>38.369999999999997</v>
      </c>
      <c r="U124" s="471">
        <v>3</v>
      </c>
      <c r="V124" s="467">
        <v>994109</v>
      </c>
      <c r="W124" s="467">
        <v>76800</v>
      </c>
      <c r="X124" s="472">
        <v>12.94</v>
      </c>
    </row>
    <row r="125" spans="2:24" x14ac:dyDescent="0.2">
      <c r="B125" s="467" t="s">
        <v>286</v>
      </c>
      <c r="C125" s="467" t="s">
        <v>287</v>
      </c>
      <c r="D125" s="467" t="s">
        <v>783</v>
      </c>
      <c r="E125" s="471">
        <v>3</v>
      </c>
      <c r="F125" s="467">
        <v>839750.4</v>
      </c>
      <c r="G125" s="467">
        <v>489528</v>
      </c>
      <c r="H125" s="472">
        <v>1.72</v>
      </c>
      <c r="M125" s="471">
        <v>1</v>
      </c>
      <c r="N125" s="467">
        <v>804650.4</v>
      </c>
      <c r="O125" s="467">
        <v>447028</v>
      </c>
      <c r="P125" s="472">
        <v>1.8</v>
      </c>
      <c r="Q125" s="471">
        <v>1</v>
      </c>
      <c r="R125" s="467">
        <v>15300</v>
      </c>
      <c r="S125" s="467">
        <v>22500</v>
      </c>
      <c r="T125" s="472">
        <v>0.68</v>
      </c>
      <c r="U125" s="471">
        <v>1</v>
      </c>
      <c r="V125" s="467">
        <v>19800</v>
      </c>
      <c r="W125" s="467">
        <v>20000</v>
      </c>
      <c r="X125" s="472">
        <v>0.99</v>
      </c>
    </row>
    <row r="126" spans="2:24" x14ac:dyDescent="0.2">
      <c r="B126" s="467" t="s">
        <v>111</v>
      </c>
      <c r="C126" s="467" t="s">
        <v>110</v>
      </c>
      <c r="D126" s="467" t="s">
        <v>657</v>
      </c>
      <c r="E126" s="471">
        <v>7</v>
      </c>
      <c r="F126" s="467">
        <v>3446440.16</v>
      </c>
      <c r="G126" s="467">
        <v>349423</v>
      </c>
      <c r="H126" s="472">
        <v>9.86</v>
      </c>
      <c r="I126" s="471">
        <v>1</v>
      </c>
      <c r="J126" s="467">
        <v>569065</v>
      </c>
      <c r="K126" s="467">
        <v>35500</v>
      </c>
      <c r="L126" s="472">
        <v>16.03</v>
      </c>
      <c r="M126" s="471">
        <v>1</v>
      </c>
      <c r="N126" s="467">
        <v>914004</v>
      </c>
      <c r="O126" s="467">
        <v>130200</v>
      </c>
      <c r="P126" s="472">
        <v>7.02</v>
      </c>
      <c r="Q126" s="471">
        <v>3</v>
      </c>
      <c r="R126" s="467">
        <v>1660765.5</v>
      </c>
      <c r="S126" s="467">
        <v>167150</v>
      </c>
      <c r="T126" s="472">
        <v>9.94</v>
      </c>
      <c r="U126" s="471">
        <v>2</v>
      </c>
      <c r="V126" s="467">
        <v>302605.66000000003</v>
      </c>
      <c r="W126" s="467">
        <v>16573</v>
      </c>
      <c r="X126" s="472">
        <v>18.260000000000002</v>
      </c>
    </row>
    <row r="127" spans="2:24" x14ac:dyDescent="0.2">
      <c r="B127" s="467" t="s">
        <v>288</v>
      </c>
      <c r="C127" s="467" t="s">
        <v>289</v>
      </c>
      <c r="D127" s="467" t="s">
        <v>783</v>
      </c>
      <c r="E127" s="471">
        <v>3</v>
      </c>
      <c r="F127" s="467">
        <v>612055.30000000005</v>
      </c>
      <c r="G127" s="467">
        <v>591443</v>
      </c>
      <c r="H127" s="472">
        <v>1.03</v>
      </c>
      <c r="M127" s="471">
        <v>1</v>
      </c>
      <c r="N127" s="467">
        <v>180060.3</v>
      </c>
      <c r="O127" s="467">
        <v>85743</v>
      </c>
      <c r="P127" s="472">
        <v>2.1</v>
      </c>
      <c r="Q127" s="471">
        <v>2</v>
      </c>
      <c r="R127" s="467">
        <v>431995</v>
      </c>
      <c r="S127" s="467">
        <v>505700</v>
      </c>
      <c r="T127" s="472">
        <v>0.85</v>
      </c>
    </row>
    <row r="128" spans="2:24" x14ac:dyDescent="0.2">
      <c r="B128" s="467" t="s">
        <v>928</v>
      </c>
      <c r="C128" s="467" t="s">
        <v>929</v>
      </c>
      <c r="D128" s="467" t="s">
        <v>662</v>
      </c>
      <c r="E128" s="471">
        <v>1</v>
      </c>
      <c r="F128" s="467">
        <v>32791.1</v>
      </c>
      <c r="G128" s="467">
        <v>530</v>
      </c>
      <c r="H128" s="472">
        <v>61.87</v>
      </c>
      <c r="Q128" s="471">
        <v>1</v>
      </c>
      <c r="R128" s="467">
        <v>32791.1</v>
      </c>
      <c r="S128" s="467">
        <v>530</v>
      </c>
      <c r="T128" s="472">
        <v>61.87</v>
      </c>
    </row>
    <row r="129" spans="2:24" x14ac:dyDescent="0.2">
      <c r="B129" s="467" t="s">
        <v>17</v>
      </c>
      <c r="C129" s="467" t="s">
        <v>16</v>
      </c>
      <c r="D129" s="467" t="s">
        <v>711</v>
      </c>
      <c r="E129" s="471">
        <v>9</v>
      </c>
      <c r="F129" s="467">
        <v>2967389.5</v>
      </c>
      <c r="G129" s="467">
        <v>39.010000000000012</v>
      </c>
      <c r="H129" s="472">
        <v>76067.41</v>
      </c>
      <c r="I129" s="471">
        <v>2</v>
      </c>
      <c r="J129" s="467">
        <v>399178.95</v>
      </c>
      <c r="K129" s="467">
        <v>9</v>
      </c>
      <c r="L129" s="472">
        <v>44353.22</v>
      </c>
      <c r="M129" s="471">
        <v>3</v>
      </c>
      <c r="N129" s="467">
        <v>243776.66999999998</v>
      </c>
      <c r="O129" s="467">
        <v>2.69</v>
      </c>
      <c r="P129" s="472">
        <v>90623.3</v>
      </c>
      <c r="Q129" s="471">
        <v>1</v>
      </c>
      <c r="R129" s="467">
        <v>9446.67</v>
      </c>
      <c r="S129" s="467">
        <v>0.2</v>
      </c>
      <c r="T129" s="472">
        <v>47233.35</v>
      </c>
      <c r="U129" s="471">
        <v>2</v>
      </c>
      <c r="V129" s="467">
        <v>2039153.88</v>
      </c>
      <c r="W129" s="467">
        <v>24.62</v>
      </c>
      <c r="X129" s="472">
        <v>82825.100000000006</v>
      </c>
    </row>
    <row r="130" spans="2:24" x14ac:dyDescent="0.2">
      <c r="B130" s="467" t="s">
        <v>85</v>
      </c>
      <c r="C130" s="467" t="s">
        <v>84</v>
      </c>
      <c r="D130" s="467" t="s">
        <v>658</v>
      </c>
      <c r="E130" s="471">
        <v>19</v>
      </c>
      <c r="F130" s="467">
        <v>1138939.4000000001</v>
      </c>
      <c r="G130" s="467">
        <v>1644260</v>
      </c>
      <c r="H130" s="472">
        <v>0.69</v>
      </c>
      <c r="I130" s="471">
        <v>6</v>
      </c>
      <c r="J130" s="467">
        <v>146764.5</v>
      </c>
      <c r="K130" s="467">
        <v>98550</v>
      </c>
      <c r="L130" s="472">
        <v>1.49</v>
      </c>
      <c r="M130" s="471">
        <v>4</v>
      </c>
      <c r="N130" s="467">
        <v>542615.80000000005</v>
      </c>
      <c r="O130" s="467">
        <v>774740</v>
      </c>
      <c r="P130" s="472">
        <v>0.7</v>
      </c>
      <c r="Q130" s="471">
        <v>5</v>
      </c>
      <c r="R130" s="467">
        <v>217635.1</v>
      </c>
      <c r="S130" s="467">
        <v>272870</v>
      </c>
      <c r="T130" s="472">
        <v>0.8</v>
      </c>
      <c r="U130" s="471">
        <v>4</v>
      </c>
      <c r="V130" s="467">
        <v>231924</v>
      </c>
      <c r="W130" s="467">
        <v>498100</v>
      </c>
      <c r="X130" s="472">
        <v>0.47</v>
      </c>
    </row>
    <row r="131" spans="2:24" x14ac:dyDescent="0.2">
      <c r="B131" s="467" t="s">
        <v>112</v>
      </c>
      <c r="C131" s="467" t="s">
        <v>710</v>
      </c>
      <c r="D131" s="467" t="s">
        <v>658</v>
      </c>
      <c r="E131" s="471">
        <v>5</v>
      </c>
      <c r="F131" s="467">
        <v>88139.5</v>
      </c>
      <c r="G131" s="467">
        <v>14750</v>
      </c>
      <c r="H131" s="472">
        <v>5.98</v>
      </c>
      <c r="I131" s="471">
        <v>2</v>
      </c>
      <c r="J131" s="467">
        <v>11650</v>
      </c>
      <c r="K131" s="467">
        <v>1300</v>
      </c>
      <c r="L131" s="472">
        <v>8.9600000000000009</v>
      </c>
      <c r="M131" s="471">
        <v>1</v>
      </c>
      <c r="N131" s="467">
        <v>21018</v>
      </c>
      <c r="O131" s="467">
        <v>3100</v>
      </c>
      <c r="P131" s="472">
        <v>6.78</v>
      </c>
      <c r="U131" s="471">
        <v>2</v>
      </c>
      <c r="V131" s="467">
        <v>55471.5</v>
      </c>
      <c r="W131" s="467">
        <v>10350</v>
      </c>
      <c r="X131" s="472">
        <v>5.36</v>
      </c>
    </row>
    <row r="132" spans="2:24" x14ac:dyDescent="0.2">
      <c r="B132" s="467" t="s">
        <v>290</v>
      </c>
      <c r="C132" s="467" t="s">
        <v>291</v>
      </c>
      <c r="D132" s="467" t="s">
        <v>711</v>
      </c>
      <c r="E132" s="471">
        <v>11</v>
      </c>
      <c r="F132" s="467">
        <v>62690.65</v>
      </c>
      <c r="G132" s="467">
        <v>14.849999999999998</v>
      </c>
      <c r="H132" s="472">
        <v>4221.59</v>
      </c>
      <c r="I132" s="471">
        <v>2</v>
      </c>
      <c r="J132" s="467">
        <v>7823.04</v>
      </c>
      <c r="K132" s="467">
        <v>0.95</v>
      </c>
      <c r="L132" s="472">
        <v>8234.7800000000007</v>
      </c>
      <c r="M132" s="471">
        <v>2</v>
      </c>
      <c r="N132" s="467">
        <v>13088.529999999999</v>
      </c>
      <c r="O132" s="467">
        <v>1.67</v>
      </c>
      <c r="P132" s="472">
        <v>7837.44</v>
      </c>
      <c r="Q132" s="471">
        <v>1</v>
      </c>
      <c r="R132" s="467">
        <v>1424.85</v>
      </c>
      <c r="S132" s="467">
        <v>0.05</v>
      </c>
      <c r="T132" s="472">
        <v>28497</v>
      </c>
      <c r="U132" s="471">
        <v>6</v>
      </c>
      <c r="V132" s="467">
        <v>40354.229999999996</v>
      </c>
      <c r="W132" s="467">
        <v>12.18</v>
      </c>
      <c r="X132" s="472">
        <v>3313.16</v>
      </c>
    </row>
    <row r="133" spans="2:24" x14ac:dyDescent="0.2">
      <c r="B133" s="467" t="s">
        <v>298</v>
      </c>
      <c r="C133" s="467" t="s">
        <v>299</v>
      </c>
      <c r="D133" s="467" t="s">
        <v>711</v>
      </c>
      <c r="E133" s="471">
        <v>19</v>
      </c>
      <c r="F133" s="467">
        <v>214758.82999999996</v>
      </c>
      <c r="G133" s="467">
        <v>15.989999999999998</v>
      </c>
      <c r="H133" s="472">
        <v>13430.82</v>
      </c>
      <c r="I133" s="471">
        <v>4</v>
      </c>
      <c r="J133" s="467">
        <v>9408.2999999999993</v>
      </c>
      <c r="K133" s="467">
        <v>0.5</v>
      </c>
      <c r="L133" s="472">
        <v>18816.599999999999</v>
      </c>
      <c r="M133" s="471">
        <v>2</v>
      </c>
      <c r="N133" s="467">
        <v>20345.98</v>
      </c>
      <c r="O133" s="467">
        <v>1.3499999999999999</v>
      </c>
      <c r="P133" s="472">
        <v>15071.1</v>
      </c>
      <c r="Q133" s="471">
        <v>2</v>
      </c>
      <c r="R133" s="467">
        <v>8090.15</v>
      </c>
      <c r="S133" s="467">
        <v>0.25</v>
      </c>
      <c r="T133" s="472">
        <v>32360.6</v>
      </c>
      <c r="U133" s="471">
        <v>10</v>
      </c>
      <c r="V133" s="467">
        <v>174531.06999999998</v>
      </c>
      <c r="W133" s="467">
        <v>13.79</v>
      </c>
      <c r="X133" s="472">
        <v>12656.35</v>
      </c>
    </row>
    <row r="134" spans="2:24" x14ac:dyDescent="0.2">
      <c r="B134" s="467" t="s">
        <v>642</v>
      </c>
      <c r="C134" s="467" t="s">
        <v>643</v>
      </c>
      <c r="D134" s="467" t="s">
        <v>711</v>
      </c>
      <c r="E134" s="471">
        <v>1</v>
      </c>
      <c r="F134" s="467">
        <v>10788.44</v>
      </c>
      <c r="G134" s="467">
        <v>0.28999999999999998</v>
      </c>
      <c r="H134" s="472">
        <v>37201.519999999997</v>
      </c>
      <c r="U134" s="471">
        <v>1</v>
      </c>
      <c r="V134" s="467">
        <v>10788.44</v>
      </c>
      <c r="W134" s="467">
        <v>0.28999999999999998</v>
      </c>
      <c r="X134" s="472">
        <v>37201.519999999997</v>
      </c>
    </row>
    <row r="135" spans="2:24" x14ac:dyDescent="0.2">
      <c r="B135" s="467" t="s">
        <v>302</v>
      </c>
      <c r="C135" s="467" t="s">
        <v>303</v>
      </c>
      <c r="D135" s="467" t="s">
        <v>711</v>
      </c>
      <c r="E135" s="471">
        <v>1</v>
      </c>
      <c r="F135" s="467">
        <v>0</v>
      </c>
      <c r="G135" s="467">
        <v>6.7</v>
      </c>
      <c r="H135" s="472">
        <v>0</v>
      </c>
      <c r="M135" s="471">
        <v>1</v>
      </c>
      <c r="N135" s="467">
        <v>0</v>
      </c>
      <c r="O135" s="467">
        <v>6.7</v>
      </c>
      <c r="P135" s="472">
        <v>0</v>
      </c>
    </row>
    <row r="136" spans="2:24" x14ac:dyDescent="0.2">
      <c r="B136" s="467" t="s">
        <v>1005</v>
      </c>
      <c r="C136" s="467" t="s">
        <v>1006</v>
      </c>
      <c r="D136" s="467" t="s">
        <v>662</v>
      </c>
      <c r="E136" s="471">
        <v>3</v>
      </c>
      <c r="F136" s="467">
        <v>86129.4</v>
      </c>
      <c r="G136" s="467">
        <v>1360</v>
      </c>
      <c r="H136" s="472">
        <v>63.33</v>
      </c>
      <c r="M136" s="471">
        <v>1</v>
      </c>
      <c r="N136" s="467">
        <v>0</v>
      </c>
      <c r="O136" s="467">
        <v>450</v>
      </c>
      <c r="P136" s="472">
        <v>0</v>
      </c>
      <c r="U136" s="471">
        <v>2</v>
      </c>
      <c r="V136" s="467">
        <v>86129.4</v>
      </c>
      <c r="W136" s="467">
        <v>910</v>
      </c>
      <c r="X136" s="472">
        <v>94.65</v>
      </c>
    </row>
    <row r="137" spans="2:24" x14ac:dyDescent="0.2">
      <c r="B137" s="467" t="s">
        <v>307</v>
      </c>
      <c r="C137" s="467" t="s">
        <v>306</v>
      </c>
      <c r="D137" s="467" t="s">
        <v>662</v>
      </c>
      <c r="E137" s="471">
        <v>13</v>
      </c>
      <c r="F137" s="467">
        <v>2355985.5</v>
      </c>
      <c r="G137" s="467">
        <v>408780</v>
      </c>
      <c r="H137" s="472">
        <v>5.76</v>
      </c>
      <c r="I137" s="471">
        <v>1</v>
      </c>
      <c r="J137" s="467">
        <v>6336.5</v>
      </c>
      <c r="K137" s="467">
        <v>1450</v>
      </c>
      <c r="L137" s="472">
        <v>4.37</v>
      </c>
      <c r="M137" s="471">
        <v>5</v>
      </c>
      <c r="N137" s="467">
        <v>902355</v>
      </c>
      <c r="O137" s="467">
        <v>150250</v>
      </c>
      <c r="P137" s="472">
        <v>6.01</v>
      </c>
      <c r="Q137" s="471">
        <v>1</v>
      </c>
      <c r="R137" s="467">
        <v>25800</v>
      </c>
      <c r="S137" s="467">
        <v>5000</v>
      </c>
      <c r="T137" s="472">
        <v>5.16</v>
      </c>
      <c r="U137" s="471">
        <v>5</v>
      </c>
      <c r="V137" s="467">
        <v>1371266</v>
      </c>
      <c r="W137" s="467">
        <v>240480</v>
      </c>
      <c r="X137" s="472">
        <v>5.7</v>
      </c>
    </row>
    <row r="138" spans="2:24" x14ac:dyDescent="0.2">
      <c r="B138" s="467" t="s">
        <v>713</v>
      </c>
      <c r="C138" s="467" t="s">
        <v>714</v>
      </c>
      <c r="D138" s="467" t="s">
        <v>662</v>
      </c>
      <c r="E138" s="471">
        <v>6</v>
      </c>
      <c r="F138" s="467">
        <v>909604.00000000012</v>
      </c>
      <c r="G138" s="467">
        <v>20600</v>
      </c>
      <c r="H138" s="472">
        <v>44.16</v>
      </c>
      <c r="I138" s="471">
        <v>1</v>
      </c>
      <c r="J138" s="467">
        <v>364483.3</v>
      </c>
      <c r="K138" s="467">
        <v>8510</v>
      </c>
      <c r="L138" s="472">
        <v>42.83</v>
      </c>
      <c r="M138" s="471">
        <v>2</v>
      </c>
      <c r="N138" s="467">
        <v>235164.9</v>
      </c>
      <c r="O138" s="467">
        <v>5070</v>
      </c>
      <c r="P138" s="472">
        <v>46.38</v>
      </c>
      <c r="U138" s="471">
        <v>3</v>
      </c>
      <c r="V138" s="467">
        <v>309955.8</v>
      </c>
      <c r="W138" s="467">
        <v>7020</v>
      </c>
      <c r="X138" s="472">
        <v>44.15</v>
      </c>
    </row>
    <row r="139" spans="2:24" ht="15" customHeight="1" x14ac:dyDescent="0.2">
      <c r="B139" s="467" t="s">
        <v>651</v>
      </c>
      <c r="C139" s="467" t="s">
        <v>652</v>
      </c>
      <c r="D139" s="467" t="s">
        <v>711</v>
      </c>
      <c r="E139" s="471">
        <v>3</v>
      </c>
      <c r="F139" s="467">
        <v>241089.74</v>
      </c>
      <c r="G139" s="467">
        <v>125.33</v>
      </c>
      <c r="H139" s="472">
        <v>1923.64</v>
      </c>
      <c r="M139" s="471">
        <v>3</v>
      </c>
      <c r="N139" s="467">
        <v>241089.74</v>
      </c>
      <c r="O139" s="467">
        <v>125.33</v>
      </c>
      <c r="P139" s="472">
        <v>1923.64</v>
      </c>
    </row>
    <row r="140" spans="2:24" x14ac:dyDescent="0.2">
      <c r="B140" s="467" t="s">
        <v>311</v>
      </c>
      <c r="C140" s="467" t="s">
        <v>309</v>
      </c>
      <c r="D140" s="467" t="s">
        <v>653</v>
      </c>
      <c r="E140" s="471">
        <v>1</v>
      </c>
      <c r="F140" s="467">
        <v>3402.9</v>
      </c>
      <c r="G140" s="467">
        <v>95</v>
      </c>
      <c r="H140" s="472">
        <v>35.82</v>
      </c>
      <c r="M140" s="471">
        <v>1</v>
      </c>
      <c r="N140" s="467">
        <v>3402.9</v>
      </c>
      <c r="O140" s="467">
        <v>95</v>
      </c>
      <c r="P140" s="472">
        <v>35.82</v>
      </c>
    </row>
    <row r="141" spans="2:24" x14ac:dyDescent="0.2">
      <c r="B141" s="467" t="s">
        <v>99</v>
      </c>
      <c r="C141" s="467" t="s">
        <v>310</v>
      </c>
      <c r="D141" s="467" t="s">
        <v>653</v>
      </c>
      <c r="E141" s="471">
        <v>11</v>
      </c>
      <c r="F141" s="467">
        <v>176258.9</v>
      </c>
      <c r="G141" s="467">
        <v>6140</v>
      </c>
      <c r="H141" s="472">
        <v>28.71</v>
      </c>
      <c r="I141" s="471">
        <v>2</v>
      </c>
      <c r="J141" s="467">
        <v>21656.2</v>
      </c>
      <c r="K141" s="467">
        <v>520</v>
      </c>
      <c r="L141" s="472">
        <v>41.65</v>
      </c>
      <c r="M141" s="471">
        <v>2</v>
      </c>
      <c r="N141" s="467">
        <v>34852</v>
      </c>
      <c r="O141" s="467">
        <v>1120</v>
      </c>
      <c r="P141" s="472">
        <v>31.12</v>
      </c>
      <c r="Q141" s="471">
        <v>1</v>
      </c>
      <c r="R141" s="467">
        <v>4023.6</v>
      </c>
      <c r="S141" s="467">
        <v>30</v>
      </c>
      <c r="T141" s="472">
        <v>134.12</v>
      </c>
      <c r="U141" s="471">
        <v>6</v>
      </c>
      <c r="V141" s="467">
        <v>115727.1</v>
      </c>
      <c r="W141" s="467">
        <v>4470</v>
      </c>
      <c r="X141" s="472">
        <v>25.89</v>
      </c>
    </row>
    <row r="142" spans="2:24" x14ac:dyDescent="0.2">
      <c r="B142" s="467" t="s">
        <v>1011</v>
      </c>
      <c r="C142" s="467" t="s">
        <v>715</v>
      </c>
      <c r="D142" s="467" t="s">
        <v>653</v>
      </c>
      <c r="E142" s="471">
        <v>1</v>
      </c>
      <c r="F142" s="467">
        <v>45409.4</v>
      </c>
      <c r="G142" s="467">
        <v>2180</v>
      </c>
      <c r="H142" s="472">
        <v>20.83</v>
      </c>
      <c r="U142" s="471">
        <v>1</v>
      </c>
      <c r="V142" s="467">
        <v>45409.4</v>
      </c>
      <c r="W142" s="467">
        <v>2180</v>
      </c>
      <c r="X142" s="472">
        <v>20.83</v>
      </c>
    </row>
    <row r="143" spans="2:24" x14ac:dyDescent="0.2">
      <c r="B143" s="467" t="s">
        <v>312</v>
      </c>
      <c r="C143" s="467" t="s">
        <v>784</v>
      </c>
      <c r="D143" s="467" t="s">
        <v>653</v>
      </c>
      <c r="E143" s="471">
        <v>4</v>
      </c>
      <c r="F143" s="467">
        <v>145465</v>
      </c>
      <c r="G143" s="467">
        <v>2500</v>
      </c>
      <c r="H143" s="472">
        <v>58.19</v>
      </c>
      <c r="U143" s="471">
        <v>3</v>
      </c>
      <c r="V143" s="467">
        <v>120560</v>
      </c>
      <c r="W143" s="467">
        <v>2000</v>
      </c>
      <c r="X143" s="472">
        <v>60.28</v>
      </c>
    </row>
    <row r="144" spans="2:24" x14ac:dyDescent="0.2">
      <c r="B144" s="467" t="s">
        <v>785</v>
      </c>
      <c r="C144" s="467" t="s">
        <v>100</v>
      </c>
      <c r="D144" s="467" t="s">
        <v>658</v>
      </c>
      <c r="E144" s="471">
        <v>4</v>
      </c>
      <c r="F144" s="467">
        <v>694000</v>
      </c>
      <c r="G144" s="467">
        <v>279550</v>
      </c>
      <c r="H144" s="472">
        <v>2.48</v>
      </c>
      <c r="I144" s="471">
        <v>2</v>
      </c>
      <c r="J144" s="467">
        <v>471365</v>
      </c>
      <c r="K144" s="467">
        <v>194950</v>
      </c>
      <c r="L144" s="472">
        <v>2.42</v>
      </c>
      <c r="M144" s="471">
        <v>1</v>
      </c>
      <c r="N144" s="467">
        <v>18140</v>
      </c>
      <c r="O144" s="467">
        <v>1000</v>
      </c>
      <c r="P144" s="472">
        <v>18.14</v>
      </c>
      <c r="Q144" s="471">
        <v>1</v>
      </c>
      <c r="R144" s="467">
        <v>204495</v>
      </c>
      <c r="S144" s="467">
        <v>83600</v>
      </c>
      <c r="T144" s="472">
        <v>2.4500000000000002</v>
      </c>
    </row>
    <row r="145" spans="2:24" x14ac:dyDescent="0.2">
      <c r="B145" s="467" t="s">
        <v>101</v>
      </c>
      <c r="C145" s="467" t="s">
        <v>100</v>
      </c>
      <c r="D145" s="467" t="s">
        <v>658</v>
      </c>
      <c r="E145" s="471">
        <v>17</v>
      </c>
      <c r="F145" s="467">
        <v>3045313.2</v>
      </c>
      <c r="G145" s="467">
        <v>1249695</v>
      </c>
      <c r="H145" s="472">
        <v>2.44</v>
      </c>
      <c r="I145" s="471">
        <v>7</v>
      </c>
      <c r="J145" s="467">
        <v>1327790.7999999998</v>
      </c>
      <c r="K145" s="467">
        <v>611830</v>
      </c>
      <c r="L145" s="472">
        <v>2.17</v>
      </c>
      <c r="M145" s="471">
        <v>5</v>
      </c>
      <c r="N145" s="467">
        <v>188575.3</v>
      </c>
      <c r="O145" s="467">
        <v>63675</v>
      </c>
      <c r="P145" s="472">
        <v>2.96</v>
      </c>
      <c r="Q145" s="471">
        <v>1</v>
      </c>
      <c r="R145" s="467">
        <v>678188</v>
      </c>
      <c r="S145" s="467">
        <v>182800</v>
      </c>
      <c r="T145" s="472">
        <v>3.71</v>
      </c>
      <c r="U145" s="471">
        <v>3</v>
      </c>
      <c r="V145" s="467">
        <v>714509</v>
      </c>
      <c r="W145" s="467">
        <v>319300</v>
      </c>
      <c r="X145" s="472">
        <v>2.2400000000000002</v>
      </c>
    </row>
    <row r="146" spans="2:24" x14ac:dyDescent="0.2">
      <c r="B146" s="467" t="s">
        <v>716</v>
      </c>
      <c r="C146" s="467" t="s">
        <v>717</v>
      </c>
      <c r="D146" s="467" t="s">
        <v>658</v>
      </c>
      <c r="E146" s="471">
        <v>4</v>
      </c>
      <c r="F146" s="467">
        <v>417090</v>
      </c>
      <c r="G146" s="467">
        <v>295130</v>
      </c>
      <c r="H146" s="472">
        <v>1.41</v>
      </c>
      <c r="I146" s="471">
        <v>1</v>
      </c>
      <c r="J146" s="467">
        <v>32422.5</v>
      </c>
      <c r="K146" s="467">
        <v>24750</v>
      </c>
      <c r="L146" s="472">
        <v>1.31</v>
      </c>
      <c r="M146" s="471">
        <v>1</v>
      </c>
      <c r="N146" s="467">
        <v>76950</v>
      </c>
      <c r="O146" s="467">
        <v>42750</v>
      </c>
      <c r="P146" s="472">
        <v>1.8</v>
      </c>
      <c r="U146" s="471">
        <v>2</v>
      </c>
      <c r="V146" s="467">
        <v>307717.5</v>
      </c>
      <c r="W146" s="467">
        <v>227630</v>
      </c>
      <c r="X146" s="472">
        <v>1.35</v>
      </c>
    </row>
    <row r="147" spans="2:24" x14ac:dyDescent="0.2">
      <c r="B147" s="467" t="s">
        <v>318</v>
      </c>
      <c r="C147" s="467" t="s">
        <v>719</v>
      </c>
      <c r="D147" s="467" t="s">
        <v>658</v>
      </c>
      <c r="E147" s="471">
        <v>5</v>
      </c>
      <c r="F147" s="467">
        <v>215660.31</v>
      </c>
      <c r="G147" s="467">
        <v>256427</v>
      </c>
      <c r="H147" s="472">
        <v>0.84</v>
      </c>
      <c r="M147" s="471">
        <v>2</v>
      </c>
      <c r="N147" s="467">
        <v>118204.4</v>
      </c>
      <c r="O147" s="467">
        <v>125470</v>
      </c>
      <c r="P147" s="472">
        <v>0.94</v>
      </c>
      <c r="U147" s="471">
        <v>3</v>
      </c>
      <c r="V147" s="467">
        <v>97455.91</v>
      </c>
      <c r="W147" s="467">
        <v>130957</v>
      </c>
      <c r="X147" s="472">
        <v>0.74</v>
      </c>
    </row>
    <row r="148" spans="2:24" x14ac:dyDescent="0.2">
      <c r="B148" s="467" t="s">
        <v>319</v>
      </c>
      <c r="C148" s="467" t="s">
        <v>789</v>
      </c>
      <c r="D148" s="467" t="s">
        <v>658</v>
      </c>
      <c r="E148" s="471">
        <v>3</v>
      </c>
      <c r="F148" s="467">
        <v>3394114.92</v>
      </c>
      <c r="G148" s="467">
        <v>941569</v>
      </c>
      <c r="H148" s="472">
        <v>3.6</v>
      </c>
      <c r="M148" s="471">
        <v>1</v>
      </c>
      <c r="N148" s="467">
        <v>1490092.5</v>
      </c>
      <c r="O148" s="467">
        <v>369750</v>
      </c>
      <c r="P148" s="472">
        <v>4.03</v>
      </c>
      <c r="U148" s="471">
        <v>2</v>
      </c>
      <c r="V148" s="467">
        <v>1904022.42</v>
      </c>
      <c r="W148" s="467">
        <v>571819</v>
      </c>
      <c r="X148" s="472">
        <v>3.33</v>
      </c>
    </row>
    <row r="149" spans="2:24" x14ac:dyDescent="0.2">
      <c r="B149" s="467" t="s">
        <v>320</v>
      </c>
      <c r="C149" s="467" t="s">
        <v>321</v>
      </c>
      <c r="D149" s="467" t="s">
        <v>658</v>
      </c>
      <c r="E149" s="471">
        <v>2</v>
      </c>
      <c r="F149" s="467">
        <v>10132.66</v>
      </c>
      <c r="G149" s="467">
        <v>771</v>
      </c>
      <c r="H149" s="472">
        <v>13.14</v>
      </c>
      <c r="U149" s="471">
        <v>2</v>
      </c>
      <c r="V149" s="467">
        <v>10132.66</v>
      </c>
      <c r="W149" s="467">
        <v>771</v>
      </c>
      <c r="X149" s="472">
        <v>13.14</v>
      </c>
    </row>
    <row r="150" spans="2:24" x14ac:dyDescent="0.2">
      <c r="B150" s="467" t="s">
        <v>790</v>
      </c>
      <c r="C150" s="467" t="s">
        <v>791</v>
      </c>
      <c r="D150" s="467" t="s">
        <v>658</v>
      </c>
      <c r="E150" s="471">
        <v>1</v>
      </c>
      <c r="F150" s="467">
        <v>1779770.85</v>
      </c>
      <c r="G150" s="467">
        <v>294177</v>
      </c>
      <c r="H150" s="472">
        <v>6.05</v>
      </c>
      <c r="U150" s="471">
        <v>1</v>
      </c>
      <c r="V150" s="467">
        <v>1779770.85</v>
      </c>
      <c r="W150" s="467">
        <v>294177</v>
      </c>
      <c r="X150" s="472">
        <v>6.05</v>
      </c>
    </row>
    <row r="151" spans="2:24" x14ac:dyDescent="0.2">
      <c r="B151" s="467" t="s">
        <v>1016</v>
      </c>
      <c r="C151" s="467" t="s">
        <v>1017</v>
      </c>
      <c r="D151" s="467" t="s">
        <v>658</v>
      </c>
      <c r="E151" s="471">
        <v>1</v>
      </c>
      <c r="F151" s="467">
        <v>8820</v>
      </c>
      <c r="G151" s="467">
        <v>588</v>
      </c>
      <c r="H151" s="472">
        <v>15</v>
      </c>
      <c r="U151" s="471">
        <v>1</v>
      </c>
      <c r="V151" s="467">
        <v>8820</v>
      </c>
      <c r="W151" s="467">
        <v>588</v>
      </c>
      <c r="X151" s="472">
        <v>15</v>
      </c>
    </row>
    <row r="152" spans="2:24" x14ac:dyDescent="0.2">
      <c r="B152" s="467" t="s">
        <v>1018</v>
      </c>
      <c r="C152" s="467" t="s">
        <v>1019</v>
      </c>
      <c r="D152" s="467" t="s">
        <v>662</v>
      </c>
      <c r="E152" s="471">
        <v>2</v>
      </c>
      <c r="F152" s="467">
        <v>1361020.9200000002</v>
      </c>
      <c r="G152" s="467">
        <v>107364</v>
      </c>
      <c r="H152" s="472">
        <v>12.68</v>
      </c>
      <c r="U152" s="471">
        <v>2</v>
      </c>
      <c r="V152" s="467">
        <v>1361020.9200000002</v>
      </c>
      <c r="W152" s="467">
        <v>107364</v>
      </c>
      <c r="X152" s="472">
        <v>12.68</v>
      </c>
    </row>
    <row r="153" spans="2:24" x14ac:dyDescent="0.2">
      <c r="B153" s="467" t="s">
        <v>796</v>
      </c>
      <c r="C153" s="467" t="s">
        <v>795</v>
      </c>
      <c r="D153" s="467" t="s">
        <v>658</v>
      </c>
      <c r="E153" s="471">
        <v>3</v>
      </c>
      <c r="F153" s="467">
        <v>2101475.9000000004</v>
      </c>
      <c r="G153" s="467">
        <v>486983</v>
      </c>
      <c r="H153" s="472">
        <v>4.32</v>
      </c>
      <c r="I153" s="471">
        <v>1</v>
      </c>
      <c r="J153" s="467">
        <v>365051.7</v>
      </c>
      <c r="K153" s="467">
        <v>93603</v>
      </c>
      <c r="L153" s="472">
        <v>3.9</v>
      </c>
      <c r="M153" s="471">
        <v>1</v>
      </c>
      <c r="N153" s="467">
        <v>1019292.8</v>
      </c>
      <c r="O153" s="467">
        <v>223040</v>
      </c>
      <c r="P153" s="472">
        <v>4.57</v>
      </c>
      <c r="U153" s="471">
        <v>1</v>
      </c>
      <c r="V153" s="467">
        <v>717131.4</v>
      </c>
      <c r="W153" s="467">
        <v>170340</v>
      </c>
      <c r="X153" s="472">
        <v>4.21</v>
      </c>
    </row>
    <row r="154" spans="2:24" x14ac:dyDescent="0.2">
      <c r="B154" s="467" t="s">
        <v>322</v>
      </c>
      <c r="C154" s="467" t="s">
        <v>797</v>
      </c>
      <c r="D154" s="467" t="s">
        <v>658</v>
      </c>
      <c r="E154" s="471">
        <v>3</v>
      </c>
      <c r="F154" s="467">
        <v>4718757.5600000005</v>
      </c>
      <c r="G154" s="467">
        <v>1237216</v>
      </c>
      <c r="H154" s="472">
        <v>3.81</v>
      </c>
      <c r="I154" s="471">
        <v>1</v>
      </c>
      <c r="J154" s="467">
        <v>1210946.5600000001</v>
      </c>
      <c r="K154" s="467">
        <v>371456</v>
      </c>
      <c r="L154" s="472">
        <v>3.26</v>
      </c>
      <c r="M154" s="471">
        <v>1</v>
      </c>
      <c r="N154" s="467">
        <v>2058541.8</v>
      </c>
      <c r="O154" s="467">
        <v>507030</v>
      </c>
      <c r="P154" s="472">
        <v>4.0599999999999996</v>
      </c>
      <c r="U154" s="471">
        <v>1</v>
      </c>
      <c r="V154" s="467">
        <v>1449269.2</v>
      </c>
      <c r="W154" s="467">
        <v>358730</v>
      </c>
      <c r="X154" s="472">
        <v>4.04</v>
      </c>
    </row>
    <row r="155" spans="2:24" x14ac:dyDescent="0.2">
      <c r="B155" s="467" t="s">
        <v>982</v>
      </c>
      <c r="C155" s="467" t="s">
        <v>983</v>
      </c>
      <c r="D155" s="467" t="s">
        <v>658</v>
      </c>
      <c r="E155" s="471">
        <v>1</v>
      </c>
      <c r="F155" s="467">
        <v>30480</v>
      </c>
      <c r="G155" s="467">
        <v>1524</v>
      </c>
      <c r="H155" s="472">
        <v>20</v>
      </c>
      <c r="I155" s="471">
        <v>1</v>
      </c>
      <c r="J155" s="467">
        <v>30480</v>
      </c>
      <c r="K155" s="467">
        <v>1524</v>
      </c>
      <c r="L155" s="472">
        <v>20</v>
      </c>
    </row>
    <row r="156" spans="2:24" x14ac:dyDescent="0.2">
      <c r="B156" s="467" t="s">
        <v>324</v>
      </c>
      <c r="C156" s="467" t="s">
        <v>323</v>
      </c>
      <c r="D156" s="467" t="s">
        <v>658</v>
      </c>
      <c r="E156" s="471">
        <v>1</v>
      </c>
      <c r="F156" s="467">
        <v>11929.8</v>
      </c>
      <c r="G156" s="467">
        <v>1180</v>
      </c>
      <c r="H156" s="472">
        <v>10.11</v>
      </c>
      <c r="M156" s="471">
        <v>1</v>
      </c>
      <c r="N156" s="467">
        <v>11929.8</v>
      </c>
      <c r="O156" s="467">
        <v>1180</v>
      </c>
      <c r="P156" s="472">
        <v>10.11</v>
      </c>
    </row>
    <row r="157" spans="2:24" x14ac:dyDescent="0.2">
      <c r="B157" s="467" t="s">
        <v>325</v>
      </c>
      <c r="C157" s="467" t="s">
        <v>720</v>
      </c>
      <c r="D157" s="467" t="s">
        <v>653</v>
      </c>
      <c r="E157" s="471">
        <v>1</v>
      </c>
      <c r="F157" s="467">
        <v>508397.24</v>
      </c>
      <c r="G157" s="467">
        <v>5545.95</v>
      </c>
      <c r="H157" s="472">
        <v>91.67</v>
      </c>
      <c r="I157" s="471">
        <v>1</v>
      </c>
      <c r="J157" s="467">
        <v>508397.24</v>
      </c>
      <c r="K157" s="467">
        <v>5545.95</v>
      </c>
      <c r="L157" s="472">
        <v>91.67</v>
      </c>
    </row>
    <row r="158" spans="2:24" x14ac:dyDescent="0.2">
      <c r="B158" s="467" t="s">
        <v>326</v>
      </c>
      <c r="C158" s="467" t="s">
        <v>327</v>
      </c>
      <c r="D158" s="467" t="s">
        <v>653</v>
      </c>
      <c r="E158" s="471">
        <v>7</v>
      </c>
      <c r="F158" s="467">
        <v>11949984.199999999</v>
      </c>
      <c r="G158" s="467">
        <v>150780</v>
      </c>
      <c r="H158" s="472">
        <v>79.25</v>
      </c>
      <c r="I158" s="471">
        <v>2</v>
      </c>
      <c r="J158" s="467">
        <v>2953463.7</v>
      </c>
      <c r="K158" s="467">
        <v>33070</v>
      </c>
      <c r="L158" s="472">
        <v>89.31</v>
      </c>
      <c r="M158" s="471">
        <v>4</v>
      </c>
      <c r="N158" s="467">
        <v>4985667.5</v>
      </c>
      <c r="O158" s="467">
        <v>64010</v>
      </c>
      <c r="P158" s="472">
        <v>77.89</v>
      </c>
      <c r="U158" s="471">
        <v>1</v>
      </c>
      <c r="V158" s="467">
        <v>4010853</v>
      </c>
      <c r="W158" s="467">
        <v>53700</v>
      </c>
      <c r="X158" s="472">
        <v>74.69</v>
      </c>
    </row>
    <row r="159" spans="2:24" x14ac:dyDescent="0.2">
      <c r="B159" s="467" t="s">
        <v>30</v>
      </c>
      <c r="C159" s="467" t="s">
        <v>328</v>
      </c>
      <c r="D159" s="467" t="s">
        <v>653</v>
      </c>
      <c r="E159" s="471">
        <v>10</v>
      </c>
      <c r="F159" s="467">
        <v>20609787.100000001</v>
      </c>
      <c r="G159" s="467">
        <v>290500</v>
      </c>
      <c r="H159" s="472">
        <v>70.95</v>
      </c>
      <c r="I159" s="471">
        <v>2</v>
      </c>
      <c r="J159" s="467">
        <v>1554184.5</v>
      </c>
      <c r="K159" s="467">
        <v>17650</v>
      </c>
      <c r="L159" s="472">
        <v>88.06</v>
      </c>
      <c r="M159" s="471">
        <v>4</v>
      </c>
      <c r="N159" s="467">
        <v>6561609.5999999996</v>
      </c>
      <c r="O159" s="467">
        <v>86710</v>
      </c>
      <c r="P159" s="472">
        <v>75.67</v>
      </c>
      <c r="Q159" s="471">
        <v>2</v>
      </c>
      <c r="R159" s="467">
        <v>6353492</v>
      </c>
      <c r="S159" s="467">
        <v>102040</v>
      </c>
      <c r="T159" s="472">
        <v>62.26</v>
      </c>
      <c r="U159" s="471">
        <v>1</v>
      </c>
      <c r="V159" s="467">
        <v>3511781</v>
      </c>
      <c r="W159" s="467">
        <v>48100</v>
      </c>
      <c r="X159" s="472">
        <v>73.010000000000005</v>
      </c>
    </row>
    <row r="160" spans="2:24" x14ac:dyDescent="0.2">
      <c r="B160" s="467" t="s">
        <v>102</v>
      </c>
      <c r="C160" s="467" t="s">
        <v>329</v>
      </c>
      <c r="D160" s="467" t="s">
        <v>653</v>
      </c>
      <c r="E160" s="471">
        <v>12</v>
      </c>
      <c r="F160" s="467">
        <v>25285815.099999998</v>
      </c>
      <c r="G160" s="467">
        <v>360500</v>
      </c>
      <c r="H160" s="472">
        <v>70.14</v>
      </c>
      <c r="I160" s="471">
        <v>3</v>
      </c>
      <c r="J160" s="467">
        <v>6801781.5</v>
      </c>
      <c r="K160" s="467">
        <v>95290</v>
      </c>
      <c r="L160" s="472">
        <v>71.38</v>
      </c>
      <c r="M160" s="471">
        <v>2</v>
      </c>
      <c r="N160" s="467">
        <v>5429445</v>
      </c>
      <c r="O160" s="467">
        <v>75000</v>
      </c>
      <c r="P160" s="472">
        <v>72.39</v>
      </c>
      <c r="Q160" s="471">
        <v>2</v>
      </c>
      <c r="R160" s="467">
        <v>1937663.5</v>
      </c>
      <c r="S160" s="467">
        <v>26910</v>
      </c>
      <c r="T160" s="472">
        <v>72.010000000000005</v>
      </c>
      <c r="U160" s="471">
        <v>5</v>
      </c>
      <c r="V160" s="467">
        <v>11116925.1</v>
      </c>
      <c r="W160" s="467">
        <v>163300</v>
      </c>
      <c r="X160" s="472">
        <v>68.08</v>
      </c>
    </row>
    <row r="161" spans="2:24" x14ac:dyDescent="0.2">
      <c r="B161" s="467" t="s">
        <v>31</v>
      </c>
      <c r="C161" s="467" t="s">
        <v>330</v>
      </c>
      <c r="D161" s="467" t="s">
        <v>653</v>
      </c>
      <c r="E161" s="471">
        <v>3</v>
      </c>
      <c r="F161" s="467">
        <v>5153562</v>
      </c>
      <c r="G161" s="467">
        <v>68800</v>
      </c>
      <c r="H161" s="472">
        <v>74.91</v>
      </c>
      <c r="I161" s="471">
        <v>1</v>
      </c>
      <c r="J161" s="467">
        <v>1884225</v>
      </c>
      <c r="K161" s="467">
        <v>25900</v>
      </c>
      <c r="L161" s="472">
        <v>72.75</v>
      </c>
      <c r="M161" s="471">
        <v>1</v>
      </c>
      <c r="N161" s="467">
        <v>534990</v>
      </c>
      <c r="O161" s="467">
        <v>3000</v>
      </c>
      <c r="P161" s="472">
        <v>178.33</v>
      </c>
      <c r="Q161" s="471">
        <v>1</v>
      </c>
      <c r="R161" s="467">
        <v>2734347</v>
      </c>
      <c r="S161" s="467">
        <v>39900</v>
      </c>
      <c r="T161" s="472">
        <v>68.53</v>
      </c>
    </row>
    <row r="162" spans="2:24" x14ac:dyDescent="0.2">
      <c r="B162" s="467" t="s">
        <v>103</v>
      </c>
      <c r="C162" s="467" t="s">
        <v>331</v>
      </c>
      <c r="D162" s="467" t="s">
        <v>653</v>
      </c>
      <c r="E162" s="471">
        <v>2</v>
      </c>
      <c r="F162" s="467">
        <v>3223741.01</v>
      </c>
      <c r="G162" s="467">
        <v>35501</v>
      </c>
      <c r="H162" s="472">
        <v>90.81</v>
      </c>
      <c r="Q162" s="471">
        <v>1</v>
      </c>
      <c r="R162" s="467">
        <v>3197682</v>
      </c>
      <c r="S162" s="467">
        <v>35400</v>
      </c>
      <c r="T162" s="472">
        <v>90.33</v>
      </c>
      <c r="U162" s="471">
        <v>1</v>
      </c>
      <c r="V162" s="467">
        <v>26059.01</v>
      </c>
      <c r="W162" s="467">
        <v>101</v>
      </c>
      <c r="X162" s="472">
        <v>258.01</v>
      </c>
    </row>
    <row r="163" spans="2:24" x14ac:dyDescent="0.2">
      <c r="B163" s="467" t="s">
        <v>332</v>
      </c>
      <c r="C163" s="467" t="s">
        <v>333</v>
      </c>
      <c r="D163" s="467" t="s">
        <v>653</v>
      </c>
      <c r="E163" s="471">
        <v>8</v>
      </c>
      <c r="F163" s="467">
        <v>7266027.7000000002</v>
      </c>
      <c r="G163" s="467">
        <v>91610</v>
      </c>
      <c r="H163" s="472">
        <v>79.31</v>
      </c>
      <c r="I163" s="471">
        <v>3</v>
      </c>
      <c r="J163" s="467">
        <v>2621036.7000000002</v>
      </c>
      <c r="K163" s="467">
        <v>32010</v>
      </c>
      <c r="L163" s="472">
        <v>81.88</v>
      </c>
      <c r="M163" s="471">
        <v>3</v>
      </c>
      <c r="N163" s="467">
        <v>3427001.5</v>
      </c>
      <c r="O163" s="467">
        <v>38650</v>
      </c>
      <c r="P163" s="472">
        <v>88.67</v>
      </c>
      <c r="Q163" s="471">
        <v>1</v>
      </c>
      <c r="R163" s="467">
        <v>291109.5</v>
      </c>
      <c r="S163" s="467">
        <v>4950</v>
      </c>
      <c r="T163" s="472">
        <v>58.81</v>
      </c>
      <c r="U163" s="471">
        <v>1</v>
      </c>
      <c r="V163" s="467">
        <v>926880</v>
      </c>
      <c r="W163" s="467">
        <v>16000</v>
      </c>
      <c r="X163" s="472">
        <v>57.93</v>
      </c>
    </row>
    <row r="164" spans="2:24" x14ac:dyDescent="0.2">
      <c r="B164" s="467" t="s">
        <v>722</v>
      </c>
      <c r="C164" s="467" t="s">
        <v>723</v>
      </c>
      <c r="D164" s="467" t="s">
        <v>653</v>
      </c>
      <c r="E164" s="471">
        <v>4</v>
      </c>
      <c r="F164" s="467">
        <v>24337145</v>
      </c>
      <c r="G164" s="467">
        <v>295800</v>
      </c>
      <c r="H164" s="472">
        <v>82.28</v>
      </c>
      <c r="I164" s="471">
        <v>1</v>
      </c>
      <c r="J164" s="467">
        <v>11969606</v>
      </c>
      <c r="K164" s="467">
        <v>150000</v>
      </c>
      <c r="L164" s="472">
        <v>79.8</v>
      </c>
      <c r="M164" s="471">
        <v>1</v>
      </c>
      <c r="N164" s="467">
        <v>4647914</v>
      </c>
      <c r="O164" s="467">
        <v>64400</v>
      </c>
      <c r="P164" s="472">
        <v>72.17</v>
      </c>
      <c r="Q164" s="471">
        <v>1</v>
      </c>
      <c r="R164" s="467">
        <v>4946175</v>
      </c>
      <c r="S164" s="467">
        <v>58500</v>
      </c>
      <c r="T164" s="472">
        <v>84.55</v>
      </c>
    </row>
    <row r="165" spans="2:24" x14ac:dyDescent="0.2">
      <c r="B165" s="467" t="s">
        <v>878</v>
      </c>
      <c r="C165" s="467" t="s">
        <v>879</v>
      </c>
      <c r="D165" s="467" t="s">
        <v>658</v>
      </c>
      <c r="E165" s="471">
        <v>1</v>
      </c>
      <c r="F165" s="467">
        <v>9176124</v>
      </c>
      <c r="G165" s="467">
        <v>37200</v>
      </c>
      <c r="H165" s="472">
        <v>246.67</v>
      </c>
      <c r="I165" s="471">
        <v>1</v>
      </c>
      <c r="J165" s="467">
        <v>9176124</v>
      </c>
      <c r="K165" s="467">
        <v>37200</v>
      </c>
      <c r="L165" s="472">
        <v>246.67</v>
      </c>
    </row>
    <row r="166" spans="2:24" x14ac:dyDescent="0.2">
      <c r="B166" s="467" t="s">
        <v>334</v>
      </c>
      <c r="C166" s="467" t="s">
        <v>335</v>
      </c>
      <c r="D166" s="467" t="s">
        <v>724</v>
      </c>
      <c r="E166" s="471">
        <v>1</v>
      </c>
      <c r="F166" s="467">
        <v>2155.09</v>
      </c>
      <c r="G166" s="467">
        <v>17</v>
      </c>
      <c r="H166" s="472">
        <v>126.77</v>
      </c>
    </row>
    <row r="167" spans="2:24" x14ac:dyDescent="0.2">
      <c r="B167" s="467" t="s">
        <v>798</v>
      </c>
      <c r="C167" s="467" t="s">
        <v>799</v>
      </c>
      <c r="D167" s="467" t="s">
        <v>724</v>
      </c>
      <c r="E167" s="471">
        <v>11</v>
      </c>
      <c r="F167" s="467">
        <v>52949.750000000007</v>
      </c>
      <c r="G167" s="467">
        <v>33</v>
      </c>
      <c r="H167" s="472">
        <v>1604.54</v>
      </c>
      <c r="I167" s="471">
        <v>1</v>
      </c>
      <c r="J167" s="467">
        <v>4074.96</v>
      </c>
      <c r="K167" s="467">
        <v>4</v>
      </c>
      <c r="L167" s="472">
        <v>1018.74</v>
      </c>
      <c r="M167" s="471">
        <v>4</v>
      </c>
      <c r="N167" s="467">
        <v>23055.239999999998</v>
      </c>
      <c r="O167" s="467">
        <v>12</v>
      </c>
      <c r="P167" s="472">
        <v>1921.27</v>
      </c>
      <c r="Q167" s="471">
        <v>2</v>
      </c>
      <c r="R167" s="467">
        <v>8964.07</v>
      </c>
      <c r="S167" s="467">
        <v>5</v>
      </c>
      <c r="T167" s="472">
        <v>1792.81</v>
      </c>
      <c r="U167" s="471">
        <v>3</v>
      </c>
      <c r="V167" s="467">
        <v>11895.8</v>
      </c>
      <c r="W167" s="467">
        <v>8</v>
      </c>
      <c r="X167" s="472">
        <v>1486.98</v>
      </c>
    </row>
    <row r="168" spans="2:24" x14ac:dyDescent="0.2">
      <c r="B168" s="467" t="s">
        <v>33</v>
      </c>
      <c r="C168" s="467" t="s">
        <v>32</v>
      </c>
      <c r="D168" s="467" t="s">
        <v>725</v>
      </c>
      <c r="E168" s="471">
        <v>10</v>
      </c>
      <c r="F168" s="467">
        <v>67776.44</v>
      </c>
      <c r="G168" s="467">
        <v>82</v>
      </c>
      <c r="H168" s="472">
        <v>826.54</v>
      </c>
      <c r="I168" s="471">
        <v>2</v>
      </c>
      <c r="J168" s="467">
        <v>12401.46</v>
      </c>
      <c r="K168" s="467">
        <v>14</v>
      </c>
      <c r="L168" s="472">
        <v>885.82</v>
      </c>
      <c r="M168" s="471">
        <v>3</v>
      </c>
      <c r="N168" s="467">
        <v>19353.900000000001</v>
      </c>
      <c r="O168" s="467">
        <v>19</v>
      </c>
      <c r="P168" s="472">
        <v>1018.63</v>
      </c>
      <c r="Q168" s="471">
        <v>2</v>
      </c>
      <c r="R168" s="467">
        <v>2298.2800000000002</v>
      </c>
      <c r="S168" s="467">
        <v>18</v>
      </c>
      <c r="T168" s="472">
        <v>127.68</v>
      </c>
      <c r="U168" s="471">
        <v>3</v>
      </c>
      <c r="V168" s="467">
        <v>33722.800000000003</v>
      </c>
      <c r="W168" s="467">
        <v>31</v>
      </c>
      <c r="X168" s="472">
        <v>1087.83</v>
      </c>
    </row>
    <row r="169" spans="2:24" x14ac:dyDescent="0.2">
      <c r="B169" s="467" t="s">
        <v>897</v>
      </c>
      <c r="C169" s="467" t="s">
        <v>898</v>
      </c>
      <c r="D169" s="467" t="s">
        <v>658</v>
      </c>
      <c r="E169" s="471">
        <v>1</v>
      </c>
      <c r="F169" s="467">
        <v>300</v>
      </c>
      <c r="G169" s="467">
        <v>0.9</v>
      </c>
      <c r="H169" s="472">
        <v>333.33</v>
      </c>
      <c r="Q169" s="471">
        <v>1</v>
      </c>
      <c r="R169" s="467">
        <v>300</v>
      </c>
      <c r="S169" s="467">
        <v>0.9</v>
      </c>
      <c r="T169" s="472">
        <v>333.33</v>
      </c>
    </row>
    <row r="170" spans="2:24" x14ac:dyDescent="0.2">
      <c r="B170" s="467" t="s">
        <v>36</v>
      </c>
      <c r="C170" s="467" t="s">
        <v>35</v>
      </c>
      <c r="D170" s="467" t="s">
        <v>658</v>
      </c>
      <c r="E170" s="471">
        <v>9</v>
      </c>
      <c r="F170" s="467">
        <v>20052.489999999998</v>
      </c>
      <c r="G170" s="467">
        <v>102.25</v>
      </c>
      <c r="H170" s="472">
        <v>196.11</v>
      </c>
      <c r="I170" s="471">
        <v>2</v>
      </c>
      <c r="J170" s="467">
        <v>3795.2</v>
      </c>
      <c r="K170" s="467">
        <v>16.850000000000001</v>
      </c>
      <c r="L170" s="472">
        <v>225.23</v>
      </c>
      <c r="M170" s="471">
        <v>2</v>
      </c>
      <c r="N170" s="467">
        <v>4574.1600000000008</v>
      </c>
      <c r="O170" s="467">
        <v>19.079999999999998</v>
      </c>
      <c r="P170" s="472">
        <v>239.74</v>
      </c>
      <c r="Q170" s="471">
        <v>2</v>
      </c>
      <c r="R170" s="467">
        <v>1815.62</v>
      </c>
      <c r="S170" s="467">
        <v>9.120000000000001</v>
      </c>
      <c r="T170" s="472">
        <v>199.08</v>
      </c>
      <c r="U170" s="471">
        <v>3</v>
      </c>
      <c r="V170" s="467">
        <v>9867.51</v>
      </c>
      <c r="W170" s="467">
        <v>57.2</v>
      </c>
      <c r="X170" s="472">
        <v>172.51</v>
      </c>
    </row>
    <row r="171" spans="2:24" x14ac:dyDescent="0.2">
      <c r="B171" s="467" t="s">
        <v>38</v>
      </c>
      <c r="C171" s="467" t="s">
        <v>37</v>
      </c>
      <c r="D171" s="467" t="s">
        <v>658</v>
      </c>
      <c r="E171" s="471">
        <v>13</v>
      </c>
      <c r="F171" s="467">
        <v>85474.81</v>
      </c>
      <c r="G171" s="467">
        <v>611.16</v>
      </c>
      <c r="H171" s="472">
        <v>139.86000000000001</v>
      </c>
      <c r="I171" s="471">
        <v>4</v>
      </c>
      <c r="J171" s="467">
        <v>17424.669999999998</v>
      </c>
      <c r="K171" s="467">
        <v>58.86</v>
      </c>
      <c r="L171" s="472">
        <v>296.04000000000002</v>
      </c>
      <c r="M171" s="471">
        <v>2</v>
      </c>
      <c r="N171" s="467">
        <v>19269.759999999998</v>
      </c>
      <c r="O171" s="467">
        <v>77</v>
      </c>
      <c r="P171" s="472">
        <v>250.26</v>
      </c>
      <c r="Q171" s="471">
        <v>2</v>
      </c>
      <c r="R171" s="467">
        <v>35464.81</v>
      </c>
      <c r="S171" s="467">
        <v>425.93</v>
      </c>
      <c r="T171" s="472">
        <v>83.26</v>
      </c>
      <c r="U171" s="471">
        <v>4</v>
      </c>
      <c r="V171" s="467">
        <v>10608.34</v>
      </c>
      <c r="W171" s="467">
        <v>40.07</v>
      </c>
      <c r="X171" s="472">
        <v>264.75</v>
      </c>
    </row>
    <row r="172" spans="2:24" x14ac:dyDescent="0.2">
      <c r="B172" s="467" t="s">
        <v>40</v>
      </c>
      <c r="C172" s="467" t="s">
        <v>39</v>
      </c>
      <c r="D172" s="467" t="s">
        <v>658</v>
      </c>
      <c r="E172" s="471">
        <v>23</v>
      </c>
      <c r="F172" s="467">
        <v>32874.78</v>
      </c>
      <c r="G172" s="467">
        <v>213.03000000000003</v>
      </c>
      <c r="H172" s="472">
        <v>154.32</v>
      </c>
      <c r="I172" s="471">
        <v>5</v>
      </c>
      <c r="J172" s="467">
        <v>3819.2999999999997</v>
      </c>
      <c r="K172" s="467">
        <v>28.05</v>
      </c>
      <c r="L172" s="472">
        <v>136.16</v>
      </c>
      <c r="M172" s="471">
        <v>7</v>
      </c>
      <c r="N172" s="467">
        <v>9615.5199999999986</v>
      </c>
      <c r="O172" s="467">
        <v>43.16</v>
      </c>
      <c r="P172" s="472">
        <v>222.79</v>
      </c>
      <c r="Q172" s="471">
        <v>3</v>
      </c>
      <c r="R172" s="467">
        <v>1249.6999999999998</v>
      </c>
      <c r="S172" s="467">
        <v>11.379999999999999</v>
      </c>
      <c r="T172" s="472">
        <v>109.82</v>
      </c>
      <c r="U172" s="471">
        <v>8</v>
      </c>
      <c r="V172" s="467">
        <v>18190.260000000002</v>
      </c>
      <c r="W172" s="467">
        <v>130.44</v>
      </c>
      <c r="X172" s="472">
        <v>139.44999999999999</v>
      </c>
    </row>
    <row r="173" spans="2:24" x14ac:dyDescent="0.2">
      <c r="B173" s="467" t="s">
        <v>41</v>
      </c>
      <c r="C173" s="467" t="s">
        <v>726</v>
      </c>
      <c r="D173" s="467" t="s">
        <v>658</v>
      </c>
      <c r="E173" s="471">
        <v>20</v>
      </c>
      <c r="F173" s="467">
        <v>52242.35</v>
      </c>
      <c r="G173" s="467">
        <v>271.76</v>
      </c>
      <c r="H173" s="472">
        <v>192.24</v>
      </c>
      <c r="I173" s="471">
        <v>6</v>
      </c>
      <c r="J173" s="467">
        <v>8845.11</v>
      </c>
      <c r="K173" s="467">
        <v>39.799999999999997</v>
      </c>
      <c r="L173" s="472">
        <v>222.24</v>
      </c>
      <c r="M173" s="471">
        <v>3</v>
      </c>
      <c r="N173" s="467">
        <v>12585.24</v>
      </c>
      <c r="O173" s="467">
        <v>64.64</v>
      </c>
      <c r="P173" s="472">
        <v>194.7</v>
      </c>
      <c r="Q173" s="471">
        <v>3</v>
      </c>
      <c r="R173" s="467">
        <v>3624.3900000000003</v>
      </c>
      <c r="S173" s="467">
        <v>15.84</v>
      </c>
      <c r="T173" s="472">
        <v>228.81</v>
      </c>
      <c r="U173" s="471">
        <v>8</v>
      </c>
      <c r="V173" s="467">
        <v>27187.61</v>
      </c>
      <c r="W173" s="467">
        <v>151.47999999999999</v>
      </c>
      <c r="X173" s="472">
        <v>179.48</v>
      </c>
    </row>
    <row r="174" spans="2:24" x14ac:dyDescent="0.2">
      <c r="B174" s="467" t="s">
        <v>727</v>
      </c>
      <c r="C174" s="467" t="s">
        <v>728</v>
      </c>
      <c r="D174" s="467" t="s">
        <v>658</v>
      </c>
      <c r="E174" s="471">
        <v>1</v>
      </c>
      <c r="F174" s="467">
        <v>2160.71</v>
      </c>
      <c r="G174" s="467">
        <v>5.22</v>
      </c>
      <c r="H174" s="472">
        <v>413.93</v>
      </c>
      <c r="Q174" s="471">
        <v>1</v>
      </c>
      <c r="R174" s="467">
        <v>2160.71</v>
      </c>
      <c r="S174" s="467">
        <v>5.22</v>
      </c>
      <c r="T174" s="472">
        <v>413.93</v>
      </c>
    </row>
    <row r="175" spans="2:24" x14ac:dyDescent="0.2">
      <c r="B175" s="467" t="s">
        <v>43</v>
      </c>
      <c r="C175" s="467" t="s">
        <v>42</v>
      </c>
      <c r="D175" s="467" t="s">
        <v>724</v>
      </c>
      <c r="E175" s="471">
        <v>28</v>
      </c>
      <c r="F175" s="467">
        <v>88327.84</v>
      </c>
      <c r="G175" s="467">
        <v>699</v>
      </c>
      <c r="H175" s="472">
        <v>126.36</v>
      </c>
      <c r="I175" s="471">
        <v>7</v>
      </c>
      <c r="J175" s="467">
        <v>17604.330000000002</v>
      </c>
      <c r="K175" s="467">
        <v>185</v>
      </c>
      <c r="L175" s="472">
        <v>95.16</v>
      </c>
      <c r="M175" s="471">
        <v>7</v>
      </c>
      <c r="N175" s="467">
        <v>24847.629999999997</v>
      </c>
      <c r="O175" s="467">
        <v>162</v>
      </c>
      <c r="P175" s="472">
        <v>153.38</v>
      </c>
      <c r="Q175" s="471">
        <v>2</v>
      </c>
      <c r="R175" s="467">
        <v>4026.98</v>
      </c>
      <c r="S175" s="467">
        <v>26</v>
      </c>
      <c r="T175" s="472">
        <v>154.88</v>
      </c>
      <c r="U175" s="471">
        <v>10</v>
      </c>
      <c r="V175" s="467">
        <v>37929.770000000004</v>
      </c>
      <c r="W175" s="467">
        <v>315</v>
      </c>
      <c r="X175" s="472">
        <v>120.41</v>
      </c>
    </row>
    <row r="176" spans="2:24" x14ac:dyDescent="0.2">
      <c r="B176" s="467" t="s">
        <v>45</v>
      </c>
      <c r="C176" s="467" t="s">
        <v>44</v>
      </c>
      <c r="D176" s="467" t="s">
        <v>724</v>
      </c>
      <c r="E176" s="471">
        <v>21</v>
      </c>
      <c r="F176" s="467">
        <v>29511.389999999996</v>
      </c>
      <c r="G176" s="467">
        <v>115</v>
      </c>
      <c r="H176" s="472">
        <v>256.62</v>
      </c>
      <c r="I176" s="471">
        <v>5</v>
      </c>
      <c r="J176" s="467">
        <v>3076.5400000000004</v>
      </c>
      <c r="K176" s="467">
        <v>21</v>
      </c>
      <c r="L176" s="472">
        <v>146.5</v>
      </c>
      <c r="M176" s="471">
        <v>6</v>
      </c>
      <c r="N176" s="467">
        <v>10388.050000000001</v>
      </c>
      <c r="O176" s="467">
        <v>23</v>
      </c>
      <c r="P176" s="472">
        <v>451.65</v>
      </c>
      <c r="Q176" s="471">
        <v>2</v>
      </c>
      <c r="R176" s="467">
        <v>1071.69</v>
      </c>
      <c r="S176" s="467">
        <v>9</v>
      </c>
      <c r="T176" s="472">
        <v>119.08</v>
      </c>
      <c r="U176" s="471">
        <v>6</v>
      </c>
      <c r="V176" s="467">
        <v>13837</v>
      </c>
      <c r="W176" s="467">
        <v>59</v>
      </c>
      <c r="X176" s="472">
        <v>234.53</v>
      </c>
    </row>
    <row r="177" spans="2:24" x14ac:dyDescent="0.2">
      <c r="B177" s="467" t="s">
        <v>729</v>
      </c>
      <c r="C177" s="467" t="s">
        <v>730</v>
      </c>
      <c r="D177" s="467" t="s">
        <v>725</v>
      </c>
      <c r="E177" s="471">
        <v>6</v>
      </c>
      <c r="F177" s="467">
        <v>33594.11</v>
      </c>
      <c r="G177" s="467">
        <v>59</v>
      </c>
      <c r="H177" s="472">
        <v>569.39</v>
      </c>
      <c r="I177" s="471">
        <v>1</v>
      </c>
      <c r="J177" s="467">
        <v>2033.32</v>
      </c>
      <c r="K177" s="467">
        <v>4</v>
      </c>
      <c r="L177" s="472">
        <v>508.33</v>
      </c>
      <c r="M177" s="471">
        <v>2</v>
      </c>
      <c r="N177" s="467">
        <v>2943.08</v>
      </c>
      <c r="O177" s="467">
        <v>12</v>
      </c>
      <c r="P177" s="472">
        <v>245.26</v>
      </c>
      <c r="Q177" s="471">
        <v>1</v>
      </c>
      <c r="R177" s="467">
        <v>1641.32</v>
      </c>
      <c r="S177" s="467">
        <v>4</v>
      </c>
      <c r="T177" s="472">
        <v>410.33</v>
      </c>
      <c r="U177" s="471">
        <v>2</v>
      </c>
      <c r="V177" s="467">
        <v>26976.39</v>
      </c>
      <c r="W177" s="467">
        <v>39</v>
      </c>
      <c r="X177" s="472">
        <v>691.7</v>
      </c>
    </row>
    <row r="178" spans="2:24" x14ac:dyDescent="0.2">
      <c r="B178" s="467" t="s">
        <v>47</v>
      </c>
      <c r="C178" s="467" t="s">
        <v>46</v>
      </c>
      <c r="D178" s="467" t="s">
        <v>724</v>
      </c>
      <c r="E178" s="471">
        <v>26</v>
      </c>
      <c r="F178" s="467">
        <v>74879.790000000008</v>
      </c>
      <c r="G178" s="467">
        <v>1351.62</v>
      </c>
      <c r="H178" s="472">
        <v>55.4</v>
      </c>
      <c r="I178" s="471">
        <v>5</v>
      </c>
      <c r="J178" s="467">
        <v>7623.08</v>
      </c>
      <c r="K178" s="467">
        <v>180</v>
      </c>
      <c r="L178" s="472">
        <v>42.35</v>
      </c>
      <c r="M178" s="471">
        <v>8</v>
      </c>
      <c r="N178" s="467">
        <v>17820.75</v>
      </c>
      <c r="O178" s="467">
        <v>263.62</v>
      </c>
      <c r="P178" s="472">
        <v>67.599999999999994</v>
      </c>
      <c r="Q178" s="471">
        <v>4</v>
      </c>
      <c r="R178" s="467">
        <v>6229.08</v>
      </c>
      <c r="S178" s="467">
        <v>88</v>
      </c>
      <c r="T178" s="472">
        <v>70.790000000000006</v>
      </c>
      <c r="U178" s="471">
        <v>9</v>
      </c>
      <c r="V178" s="467">
        <v>43206.879999999997</v>
      </c>
      <c r="W178" s="467">
        <v>820</v>
      </c>
      <c r="X178" s="472">
        <v>52.69</v>
      </c>
    </row>
    <row r="179" spans="2:24" x14ac:dyDescent="0.2">
      <c r="B179" s="467" t="s">
        <v>49</v>
      </c>
      <c r="C179" s="467" t="s">
        <v>48</v>
      </c>
      <c r="D179" s="467" t="s">
        <v>724</v>
      </c>
      <c r="E179" s="471">
        <v>17</v>
      </c>
      <c r="F179" s="467">
        <v>20333.419999999995</v>
      </c>
      <c r="G179" s="467">
        <v>99</v>
      </c>
      <c r="H179" s="472">
        <v>205.39</v>
      </c>
      <c r="I179" s="471">
        <v>3</v>
      </c>
      <c r="J179" s="467">
        <v>2064.85</v>
      </c>
      <c r="K179" s="467">
        <v>15</v>
      </c>
      <c r="L179" s="472">
        <v>137.66</v>
      </c>
      <c r="M179" s="471">
        <v>4</v>
      </c>
      <c r="N179" s="467">
        <v>2212.4899999999998</v>
      </c>
      <c r="O179" s="467">
        <v>15</v>
      </c>
      <c r="P179" s="472">
        <v>147.5</v>
      </c>
      <c r="Q179" s="471">
        <v>3</v>
      </c>
      <c r="R179" s="467">
        <v>5484.83</v>
      </c>
      <c r="S179" s="467">
        <v>18</v>
      </c>
      <c r="T179" s="472">
        <v>304.70999999999998</v>
      </c>
      <c r="U179" s="471">
        <v>7</v>
      </c>
      <c r="V179" s="467">
        <v>10571.25</v>
      </c>
      <c r="W179" s="467">
        <v>51</v>
      </c>
      <c r="X179" s="472">
        <v>207.28</v>
      </c>
    </row>
    <row r="180" spans="2:24" x14ac:dyDescent="0.2">
      <c r="B180" s="467" t="s">
        <v>51</v>
      </c>
      <c r="C180" s="467" t="s">
        <v>50</v>
      </c>
      <c r="D180" s="467" t="s">
        <v>724</v>
      </c>
      <c r="E180" s="471">
        <v>12</v>
      </c>
      <c r="F180" s="467">
        <v>22128.59</v>
      </c>
      <c r="G180" s="467">
        <v>49</v>
      </c>
      <c r="H180" s="472">
        <v>451.6</v>
      </c>
      <c r="I180" s="471">
        <v>3</v>
      </c>
      <c r="J180" s="467">
        <v>2534.3000000000002</v>
      </c>
      <c r="K180" s="467">
        <v>8</v>
      </c>
      <c r="L180" s="472">
        <v>316.79000000000002</v>
      </c>
      <c r="M180" s="471">
        <v>1</v>
      </c>
      <c r="N180" s="467">
        <v>253.04</v>
      </c>
      <c r="O180" s="467">
        <v>2</v>
      </c>
      <c r="P180" s="472">
        <v>126.52</v>
      </c>
      <c r="Q180" s="471">
        <v>3</v>
      </c>
      <c r="R180" s="467">
        <v>5369.79</v>
      </c>
      <c r="S180" s="467">
        <v>15</v>
      </c>
      <c r="T180" s="472">
        <v>357.99</v>
      </c>
      <c r="U180" s="471">
        <v>4</v>
      </c>
      <c r="V180" s="467">
        <v>11554.46</v>
      </c>
      <c r="W180" s="467">
        <v>20</v>
      </c>
      <c r="X180" s="472">
        <v>577.72</v>
      </c>
    </row>
    <row r="181" spans="2:24" x14ac:dyDescent="0.2">
      <c r="B181" s="467" t="s">
        <v>340</v>
      </c>
      <c r="C181" s="467" t="s">
        <v>341</v>
      </c>
      <c r="D181" s="467" t="s">
        <v>731</v>
      </c>
      <c r="E181" s="471">
        <v>3</v>
      </c>
      <c r="F181" s="467">
        <v>12786.689999999999</v>
      </c>
      <c r="G181" s="467">
        <v>16</v>
      </c>
      <c r="H181" s="472">
        <v>799.17</v>
      </c>
      <c r="M181" s="471">
        <v>2</v>
      </c>
      <c r="N181" s="467">
        <v>12099.529999999999</v>
      </c>
      <c r="O181" s="467">
        <v>14</v>
      </c>
      <c r="P181" s="472">
        <v>864.25</v>
      </c>
      <c r="Q181" s="471">
        <v>1</v>
      </c>
      <c r="R181" s="467">
        <v>687.16</v>
      </c>
      <c r="S181" s="467">
        <v>2</v>
      </c>
      <c r="T181" s="472">
        <v>343.58</v>
      </c>
    </row>
    <row r="182" spans="2:24" x14ac:dyDescent="0.2">
      <c r="B182" s="467" t="s">
        <v>342</v>
      </c>
      <c r="C182" s="467" t="s">
        <v>343</v>
      </c>
      <c r="D182" s="467" t="s">
        <v>731</v>
      </c>
      <c r="E182" s="471">
        <v>5</v>
      </c>
      <c r="F182" s="467">
        <v>7357.3600000000006</v>
      </c>
      <c r="G182" s="467">
        <v>42</v>
      </c>
      <c r="H182" s="472">
        <v>175.18</v>
      </c>
      <c r="I182" s="471">
        <v>1</v>
      </c>
      <c r="J182" s="467">
        <v>610</v>
      </c>
      <c r="K182" s="467">
        <v>4</v>
      </c>
      <c r="L182" s="472">
        <v>152.5</v>
      </c>
      <c r="M182" s="471">
        <v>1</v>
      </c>
      <c r="N182" s="467">
        <v>404.88</v>
      </c>
      <c r="O182" s="467">
        <v>4</v>
      </c>
      <c r="P182" s="472">
        <v>101.22</v>
      </c>
      <c r="Q182" s="471">
        <v>1</v>
      </c>
      <c r="R182" s="467">
        <v>1819.8</v>
      </c>
      <c r="S182" s="467">
        <v>2</v>
      </c>
      <c r="T182" s="472">
        <v>909.9</v>
      </c>
      <c r="U182" s="471">
        <v>2</v>
      </c>
      <c r="V182" s="467">
        <v>4522.68</v>
      </c>
      <c r="W182" s="467">
        <v>32</v>
      </c>
      <c r="X182" s="472">
        <v>141.33000000000001</v>
      </c>
    </row>
    <row r="183" spans="2:24" x14ac:dyDescent="0.2">
      <c r="B183" s="467" t="s">
        <v>344</v>
      </c>
      <c r="C183" s="467" t="s">
        <v>800</v>
      </c>
      <c r="D183" s="467" t="s">
        <v>733</v>
      </c>
      <c r="E183" s="471">
        <v>6</v>
      </c>
      <c r="F183" s="467">
        <v>34837.58</v>
      </c>
      <c r="G183" s="467">
        <v>38</v>
      </c>
      <c r="H183" s="472">
        <v>916.78</v>
      </c>
      <c r="I183" s="471">
        <v>1</v>
      </c>
      <c r="J183" s="467">
        <v>7917.6</v>
      </c>
      <c r="K183" s="467">
        <v>10</v>
      </c>
      <c r="L183" s="472">
        <v>791.76</v>
      </c>
      <c r="M183" s="471">
        <v>1</v>
      </c>
      <c r="N183" s="467">
        <v>6932.94</v>
      </c>
      <c r="O183" s="467">
        <v>6</v>
      </c>
      <c r="P183" s="472">
        <v>1155.49</v>
      </c>
      <c r="Q183" s="471">
        <v>1</v>
      </c>
      <c r="R183" s="467">
        <v>4040</v>
      </c>
      <c r="S183" s="467">
        <v>4</v>
      </c>
      <c r="T183" s="472">
        <v>1010</v>
      </c>
      <c r="U183" s="471">
        <v>3</v>
      </c>
      <c r="V183" s="467">
        <v>15947.04</v>
      </c>
      <c r="W183" s="467">
        <v>18</v>
      </c>
      <c r="X183" s="472">
        <v>885.95</v>
      </c>
    </row>
    <row r="184" spans="2:24" x14ac:dyDescent="0.2">
      <c r="B184" s="467" t="s">
        <v>345</v>
      </c>
      <c r="C184" s="467" t="s">
        <v>801</v>
      </c>
      <c r="D184" s="467" t="s">
        <v>733</v>
      </c>
      <c r="E184" s="471">
        <v>1</v>
      </c>
      <c r="F184" s="467">
        <v>492.48</v>
      </c>
      <c r="G184" s="467">
        <v>4</v>
      </c>
      <c r="H184" s="472">
        <v>123.12</v>
      </c>
      <c r="I184" s="471">
        <v>1</v>
      </c>
      <c r="J184" s="467">
        <v>492.48</v>
      </c>
      <c r="K184" s="467">
        <v>4</v>
      </c>
      <c r="L184" s="472">
        <v>123.12</v>
      </c>
    </row>
    <row r="185" spans="2:24" x14ac:dyDescent="0.2">
      <c r="B185" s="467" t="s">
        <v>351</v>
      </c>
      <c r="C185" s="467" t="s">
        <v>808</v>
      </c>
      <c r="D185" s="467" t="s">
        <v>733</v>
      </c>
      <c r="E185" s="471">
        <v>3</v>
      </c>
      <c r="F185" s="467">
        <v>20533.629999999997</v>
      </c>
      <c r="G185" s="467">
        <v>22</v>
      </c>
      <c r="H185" s="472">
        <v>933.35</v>
      </c>
      <c r="I185" s="471">
        <v>1</v>
      </c>
      <c r="J185" s="467">
        <v>1451.64</v>
      </c>
      <c r="K185" s="467">
        <v>6</v>
      </c>
      <c r="L185" s="472">
        <v>241.94</v>
      </c>
      <c r="M185" s="471">
        <v>2</v>
      </c>
      <c r="N185" s="467">
        <v>19081.989999999998</v>
      </c>
      <c r="O185" s="467">
        <v>16</v>
      </c>
      <c r="P185" s="472">
        <v>1192.6199999999999</v>
      </c>
    </row>
    <row r="186" spans="2:24" x14ac:dyDescent="0.2">
      <c r="B186" s="467" t="s">
        <v>53</v>
      </c>
      <c r="C186" s="467" t="s">
        <v>809</v>
      </c>
      <c r="D186" s="467" t="s">
        <v>733</v>
      </c>
      <c r="E186" s="471">
        <v>19</v>
      </c>
      <c r="F186" s="467">
        <v>122160.75999999998</v>
      </c>
      <c r="G186" s="467">
        <v>429</v>
      </c>
      <c r="H186" s="472">
        <v>284.76</v>
      </c>
      <c r="I186" s="471">
        <v>7</v>
      </c>
      <c r="J186" s="467">
        <v>42396.36</v>
      </c>
      <c r="K186" s="467">
        <v>183</v>
      </c>
      <c r="L186" s="472">
        <v>231.67</v>
      </c>
      <c r="M186" s="471">
        <v>4</v>
      </c>
      <c r="N186" s="467">
        <v>20018.27</v>
      </c>
      <c r="O186" s="467">
        <v>27</v>
      </c>
      <c r="P186" s="472">
        <v>741.42</v>
      </c>
      <c r="Q186" s="471">
        <v>2</v>
      </c>
      <c r="R186" s="467">
        <v>12175.51</v>
      </c>
      <c r="S186" s="467">
        <v>53</v>
      </c>
      <c r="T186" s="472">
        <v>229.73</v>
      </c>
      <c r="U186" s="471">
        <v>5</v>
      </c>
      <c r="V186" s="467">
        <v>46956.28</v>
      </c>
      <c r="W186" s="467">
        <v>164</v>
      </c>
      <c r="X186" s="472">
        <v>286.32</v>
      </c>
    </row>
    <row r="187" spans="2:24" x14ac:dyDescent="0.2">
      <c r="B187" s="467" t="s">
        <v>54</v>
      </c>
      <c r="C187" s="467" t="s">
        <v>732</v>
      </c>
      <c r="D187" s="467" t="s">
        <v>733</v>
      </c>
      <c r="E187" s="471">
        <v>22</v>
      </c>
      <c r="F187" s="467">
        <v>90399.43</v>
      </c>
      <c r="G187" s="467">
        <v>159</v>
      </c>
      <c r="H187" s="472">
        <v>568.54999999999995</v>
      </c>
      <c r="I187" s="471">
        <v>8</v>
      </c>
      <c r="J187" s="467">
        <v>39565.850000000006</v>
      </c>
      <c r="K187" s="467">
        <v>80</v>
      </c>
      <c r="L187" s="472">
        <v>494.57</v>
      </c>
      <c r="M187" s="471">
        <v>5</v>
      </c>
      <c r="N187" s="467">
        <v>20015.34</v>
      </c>
      <c r="O187" s="467">
        <v>23</v>
      </c>
      <c r="P187" s="472">
        <v>870.23</v>
      </c>
      <c r="Q187" s="471">
        <v>1</v>
      </c>
      <c r="R187" s="467">
        <v>3960</v>
      </c>
      <c r="S187" s="467">
        <v>8</v>
      </c>
      <c r="T187" s="472">
        <v>495</v>
      </c>
      <c r="U187" s="471">
        <v>7</v>
      </c>
      <c r="V187" s="467">
        <v>26062.41</v>
      </c>
      <c r="W187" s="467">
        <v>47</v>
      </c>
      <c r="X187" s="472">
        <v>554.52</v>
      </c>
    </row>
    <row r="188" spans="2:24" x14ac:dyDescent="0.2">
      <c r="B188" s="467" t="s">
        <v>352</v>
      </c>
      <c r="C188" s="467" t="s">
        <v>734</v>
      </c>
      <c r="D188" s="467" t="s">
        <v>733</v>
      </c>
      <c r="E188" s="471">
        <v>2</v>
      </c>
      <c r="F188" s="467">
        <v>2348.33</v>
      </c>
      <c r="G188" s="467">
        <v>3</v>
      </c>
      <c r="H188" s="472">
        <v>782.78</v>
      </c>
      <c r="I188" s="471">
        <v>1</v>
      </c>
      <c r="J188" s="467">
        <v>1510</v>
      </c>
      <c r="K188" s="467">
        <v>2</v>
      </c>
      <c r="L188" s="472">
        <v>755</v>
      </c>
      <c r="M188" s="471">
        <v>1</v>
      </c>
      <c r="N188" s="467">
        <v>838.33</v>
      </c>
      <c r="O188" s="467">
        <v>1</v>
      </c>
      <c r="P188" s="472">
        <v>838.33</v>
      </c>
    </row>
    <row r="189" spans="2:24" x14ac:dyDescent="0.2">
      <c r="B189" s="467" t="s">
        <v>55</v>
      </c>
      <c r="C189" s="467" t="s">
        <v>735</v>
      </c>
      <c r="D189" s="467" t="s">
        <v>733</v>
      </c>
      <c r="E189" s="471">
        <v>6</v>
      </c>
      <c r="F189" s="467">
        <v>17063.45</v>
      </c>
      <c r="G189" s="467">
        <v>19</v>
      </c>
      <c r="H189" s="472">
        <v>898.08</v>
      </c>
      <c r="M189" s="471">
        <v>1</v>
      </c>
      <c r="N189" s="467">
        <v>3733.35</v>
      </c>
      <c r="O189" s="467">
        <v>5</v>
      </c>
      <c r="P189" s="472">
        <v>746.67</v>
      </c>
      <c r="U189" s="471">
        <v>5</v>
      </c>
      <c r="V189" s="467">
        <v>13330.099999999999</v>
      </c>
      <c r="W189" s="467">
        <v>14</v>
      </c>
      <c r="X189" s="472">
        <v>952.15</v>
      </c>
    </row>
    <row r="190" spans="2:24" x14ac:dyDescent="0.2">
      <c r="B190" s="467" t="s">
        <v>354</v>
      </c>
      <c r="C190" s="467" t="s">
        <v>737</v>
      </c>
      <c r="D190" s="467" t="s">
        <v>733</v>
      </c>
      <c r="E190" s="471">
        <v>3</v>
      </c>
      <c r="F190" s="467">
        <v>8680.01</v>
      </c>
      <c r="G190" s="467">
        <v>9</v>
      </c>
      <c r="H190" s="472">
        <v>964.45</v>
      </c>
      <c r="I190" s="471">
        <v>1</v>
      </c>
      <c r="J190" s="467">
        <v>4975</v>
      </c>
      <c r="K190" s="467">
        <v>5</v>
      </c>
      <c r="L190" s="472">
        <v>995</v>
      </c>
      <c r="M190" s="471">
        <v>1</v>
      </c>
      <c r="N190" s="467">
        <v>1255</v>
      </c>
      <c r="O190" s="467">
        <v>1</v>
      </c>
      <c r="P190" s="472">
        <v>1255</v>
      </c>
      <c r="U190" s="471">
        <v>1</v>
      </c>
      <c r="V190" s="467">
        <v>2450.0100000000002</v>
      </c>
      <c r="W190" s="467">
        <v>3</v>
      </c>
      <c r="X190" s="472">
        <v>816.67</v>
      </c>
    </row>
    <row r="191" spans="2:24" x14ac:dyDescent="0.2">
      <c r="B191" s="467" t="s">
        <v>56</v>
      </c>
      <c r="C191" s="467" t="s">
        <v>738</v>
      </c>
      <c r="D191" s="467" t="s">
        <v>733</v>
      </c>
      <c r="E191" s="471">
        <v>5</v>
      </c>
      <c r="F191" s="467">
        <v>9664.2099999999991</v>
      </c>
      <c r="G191" s="467">
        <v>24</v>
      </c>
      <c r="H191" s="472">
        <v>402.68</v>
      </c>
      <c r="I191" s="471">
        <v>1</v>
      </c>
      <c r="J191" s="467">
        <v>3101.7</v>
      </c>
      <c r="K191" s="467">
        <v>10</v>
      </c>
      <c r="L191" s="472">
        <v>310.17</v>
      </c>
      <c r="U191" s="471">
        <v>4</v>
      </c>
      <c r="V191" s="467">
        <v>6562.5099999999993</v>
      </c>
      <c r="W191" s="467">
        <v>14</v>
      </c>
      <c r="X191" s="472">
        <v>468.75</v>
      </c>
    </row>
    <row r="192" spans="2:24" x14ac:dyDescent="0.2">
      <c r="B192" s="467" t="s">
        <v>355</v>
      </c>
      <c r="C192" s="467" t="s">
        <v>739</v>
      </c>
      <c r="D192" s="467" t="s">
        <v>733</v>
      </c>
      <c r="E192" s="471">
        <v>1</v>
      </c>
      <c r="F192" s="467">
        <v>1190</v>
      </c>
      <c r="G192" s="467">
        <v>2</v>
      </c>
      <c r="H192" s="472">
        <v>595</v>
      </c>
      <c r="U192" s="471">
        <v>1</v>
      </c>
      <c r="V192" s="467">
        <v>1190</v>
      </c>
      <c r="W192" s="467">
        <v>2</v>
      </c>
      <c r="X192" s="472">
        <v>595</v>
      </c>
    </row>
    <row r="193" spans="2:24" x14ac:dyDescent="0.2">
      <c r="B193" s="467" t="s">
        <v>60</v>
      </c>
      <c r="C193" s="467" t="s">
        <v>59</v>
      </c>
      <c r="D193" s="467" t="s">
        <v>711</v>
      </c>
      <c r="E193" s="471">
        <v>18</v>
      </c>
      <c r="F193" s="467">
        <v>248860.90000000005</v>
      </c>
      <c r="G193" s="467">
        <v>320.07</v>
      </c>
      <c r="H193" s="472">
        <v>777.52</v>
      </c>
      <c r="I193" s="471">
        <v>6</v>
      </c>
      <c r="J193" s="467">
        <v>53358.11</v>
      </c>
      <c r="K193" s="467">
        <v>61.96</v>
      </c>
      <c r="L193" s="472">
        <v>861.17</v>
      </c>
      <c r="M193" s="471">
        <v>4</v>
      </c>
      <c r="N193" s="467">
        <v>97329.65</v>
      </c>
      <c r="O193" s="467">
        <v>131.6</v>
      </c>
      <c r="P193" s="472">
        <v>739.59</v>
      </c>
      <c r="U193" s="471">
        <v>7</v>
      </c>
      <c r="V193" s="467">
        <v>70774.849999999991</v>
      </c>
      <c r="W193" s="467">
        <v>88.28</v>
      </c>
      <c r="X193" s="472">
        <v>801.71</v>
      </c>
    </row>
    <row r="194" spans="2:24" x14ac:dyDescent="0.2">
      <c r="B194" s="467" t="s">
        <v>357</v>
      </c>
      <c r="C194" s="467" t="s">
        <v>358</v>
      </c>
      <c r="D194" s="467" t="s">
        <v>711</v>
      </c>
      <c r="E194" s="471">
        <v>10</v>
      </c>
      <c r="F194" s="467">
        <v>114325.46</v>
      </c>
      <c r="G194" s="467">
        <v>131.4</v>
      </c>
      <c r="H194" s="472">
        <v>870.06</v>
      </c>
      <c r="I194" s="471">
        <v>3</v>
      </c>
      <c r="J194" s="467">
        <v>21257.65</v>
      </c>
      <c r="K194" s="467">
        <v>31.8</v>
      </c>
      <c r="L194" s="472">
        <v>668.48</v>
      </c>
      <c r="M194" s="471">
        <v>1</v>
      </c>
      <c r="N194" s="467">
        <v>4132.8</v>
      </c>
      <c r="O194" s="467">
        <v>0.15</v>
      </c>
      <c r="P194" s="472">
        <v>27552</v>
      </c>
      <c r="Q194" s="471">
        <v>3</v>
      </c>
      <c r="R194" s="467">
        <v>42235.369999999995</v>
      </c>
      <c r="S194" s="467">
        <v>56.019999999999996</v>
      </c>
      <c r="T194" s="472">
        <v>753.93</v>
      </c>
      <c r="U194" s="471">
        <v>2</v>
      </c>
      <c r="V194" s="467">
        <v>33049.520000000004</v>
      </c>
      <c r="W194" s="467">
        <v>40.75</v>
      </c>
      <c r="X194" s="472">
        <v>811.03</v>
      </c>
    </row>
    <row r="195" spans="2:24" x14ac:dyDescent="0.2">
      <c r="B195" s="467" t="s">
        <v>62</v>
      </c>
      <c r="C195" s="467" t="s">
        <v>61</v>
      </c>
      <c r="D195" s="467" t="s">
        <v>711</v>
      </c>
      <c r="E195" s="471">
        <v>8</v>
      </c>
      <c r="F195" s="467">
        <v>19789.77</v>
      </c>
      <c r="G195" s="467">
        <v>75.260000000000005</v>
      </c>
      <c r="H195" s="472">
        <v>262.95</v>
      </c>
      <c r="I195" s="471">
        <v>4</v>
      </c>
      <c r="J195" s="467">
        <v>10445.540000000001</v>
      </c>
      <c r="K195" s="467">
        <v>38.099999999999994</v>
      </c>
      <c r="L195" s="472">
        <v>274.16000000000003</v>
      </c>
      <c r="M195" s="471">
        <v>2</v>
      </c>
      <c r="N195" s="467">
        <v>4847.0600000000004</v>
      </c>
      <c r="O195" s="467">
        <v>22.580000000000002</v>
      </c>
      <c r="P195" s="472">
        <v>214.66</v>
      </c>
      <c r="U195" s="471">
        <v>2</v>
      </c>
      <c r="V195" s="467">
        <v>4497.17</v>
      </c>
      <c r="W195" s="467">
        <v>14.58</v>
      </c>
      <c r="X195" s="472">
        <v>308.45</v>
      </c>
    </row>
    <row r="196" spans="2:24" x14ac:dyDescent="0.2">
      <c r="B196" s="467" t="s">
        <v>359</v>
      </c>
      <c r="C196" s="467" t="s">
        <v>626</v>
      </c>
      <c r="D196" s="467" t="s">
        <v>711</v>
      </c>
      <c r="E196" s="471">
        <v>5</v>
      </c>
      <c r="F196" s="467">
        <v>45772.53</v>
      </c>
      <c r="G196" s="467">
        <v>80.300000000000011</v>
      </c>
      <c r="H196" s="472">
        <v>570.02</v>
      </c>
      <c r="I196" s="471">
        <v>2</v>
      </c>
      <c r="J196" s="467">
        <v>17640.059999999998</v>
      </c>
      <c r="K196" s="467">
        <v>28.86</v>
      </c>
      <c r="L196" s="472">
        <v>611.23</v>
      </c>
      <c r="M196" s="471">
        <v>1</v>
      </c>
      <c r="N196" s="467">
        <v>21134.3</v>
      </c>
      <c r="O196" s="467">
        <v>30.12</v>
      </c>
      <c r="P196" s="472">
        <v>701.67</v>
      </c>
      <c r="U196" s="471">
        <v>2</v>
      </c>
      <c r="V196" s="467">
        <v>6998.17</v>
      </c>
      <c r="W196" s="467">
        <v>21.32</v>
      </c>
      <c r="X196" s="472">
        <v>328.24</v>
      </c>
    </row>
    <row r="197" spans="2:24" x14ac:dyDescent="0.2">
      <c r="B197" s="467" t="s">
        <v>975</v>
      </c>
      <c r="C197" s="467" t="s">
        <v>976</v>
      </c>
      <c r="D197" s="467" t="s">
        <v>711</v>
      </c>
      <c r="E197" s="471">
        <v>4</v>
      </c>
      <c r="F197" s="467">
        <v>15453.150000000001</v>
      </c>
      <c r="G197" s="467">
        <v>33.53</v>
      </c>
      <c r="H197" s="472">
        <v>460.88</v>
      </c>
      <c r="I197" s="471">
        <v>1</v>
      </c>
      <c r="J197" s="467">
        <v>2000.01</v>
      </c>
      <c r="K197" s="467">
        <v>3</v>
      </c>
      <c r="L197" s="472">
        <v>666.67</v>
      </c>
      <c r="M197" s="471">
        <v>1</v>
      </c>
      <c r="N197" s="467">
        <v>7499.94</v>
      </c>
      <c r="O197" s="467">
        <v>8.1999999999999993</v>
      </c>
      <c r="P197" s="472">
        <v>914.63</v>
      </c>
      <c r="U197" s="471">
        <v>2</v>
      </c>
      <c r="V197" s="467">
        <v>5953.2</v>
      </c>
      <c r="W197" s="467">
        <v>22.33</v>
      </c>
      <c r="X197" s="472">
        <v>266.60000000000002</v>
      </c>
    </row>
    <row r="198" spans="2:24" x14ac:dyDescent="0.2">
      <c r="B198" s="467" t="s">
        <v>64</v>
      </c>
      <c r="C198" s="467" t="s">
        <v>63</v>
      </c>
      <c r="D198" s="467" t="s">
        <v>741</v>
      </c>
      <c r="E198" s="471">
        <v>23</v>
      </c>
      <c r="F198" s="467">
        <v>27682.890000000007</v>
      </c>
      <c r="G198" s="467">
        <v>78</v>
      </c>
      <c r="H198" s="472">
        <v>354.91</v>
      </c>
      <c r="I198" s="471">
        <v>7</v>
      </c>
      <c r="J198" s="467">
        <v>7594.1299999999992</v>
      </c>
      <c r="K198" s="467">
        <v>31</v>
      </c>
      <c r="L198" s="472">
        <v>244.97</v>
      </c>
      <c r="M198" s="471">
        <v>5</v>
      </c>
      <c r="N198" s="467">
        <v>10820.29</v>
      </c>
      <c r="O198" s="467">
        <v>16</v>
      </c>
      <c r="P198" s="472">
        <v>676.27</v>
      </c>
      <c r="Q198" s="471">
        <v>2</v>
      </c>
      <c r="R198" s="467">
        <v>525</v>
      </c>
      <c r="S198" s="467">
        <v>6</v>
      </c>
      <c r="T198" s="472">
        <v>87.5</v>
      </c>
      <c r="U198" s="471">
        <v>7</v>
      </c>
      <c r="V198" s="467">
        <v>6036.1399999999994</v>
      </c>
      <c r="W198" s="467">
        <v>23</v>
      </c>
      <c r="X198" s="472">
        <v>262.44</v>
      </c>
    </row>
    <row r="199" spans="2:24" x14ac:dyDescent="0.2">
      <c r="B199" s="467" t="s">
        <v>360</v>
      </c>
      <c r="C199" s="467" t="s">
        <v>361</v>
      </c>
      <c r="D199" s="467" t="s">
        <v>742</v>
      </c>
      <c r="E199" s="471">
        <v>1</v>
      </c>
      <c r="F199" s="467">
        <v>7666.65</v>
      </c>
      <c r="G199" s="467">
        <v>5</v>
      </c>
      <c r="H199" s="472">
        <v>1533.33</v>
      </c>
      <c r="Q199" s="471">
        <v>1</v>
      </c>
      <c r="R199" s="467">
        <v>7666.65</v>
      </c>
      <c r="S199" s="467">
        <v>5</v>
      </c>
      <c r="T199" s="472">
        <v>1533.33</v>
      </c>
    </row>
    <row r="200" spans="2:24" x14ac:dyDescent="0.2">
      <c r="B200" s="467" t="s">
        <v>362</v>
      </c>
      <c r="C200" s="467" t="s">
        <v>363</v>
      </c>
      <c r="D200" s="467" t="s">
        <v>662</v>
      </c>
      <c r="E200" s="471">
        <v>2</v>
      </c>
      <c r="F200" s="467">
        <v>23101</v>
      </c>
      <c r="G200" s="467">
        <v>8330</v>
      </c>
      <c r="H200" s="472">
        <v>2.77</v>
      </c>
      <c r="I200" s="471">
        <v>1</v>
      </c>
      <c r="J200" s="467">
        <v>1150</v>
      </c>
      <c r="K200" s="467">
        <v>200</v>
      </c>
      <c r="L200" s="472">
        <v>5.75</v>
      </c>
      <c r="M200" s="471">
        <v>1</v>
      </c>
      <c r="N200" s="467">
        <v>21951</v>
      </c>
      <c r="O200" s="467">
        <v>8130</v>
      </c>
      <c r="P200" s="472">
        <v>2.7</v>
      </c>
    </row>
    <row r="201" spans="2:24" x14ac:dyDescent="0.2">
      <c r="B201" s="467" t="s">
        <v>58</v>
      </c>
      <c r="C201" s="467" t="s">
        <v>57</v>
      </c>
      <c r="D201" s="467" t="s">
        <v>711</v>
      </c>
      <c r="E201" s="471">
        <v>5</v>
      </c>
      <c r="F201" s="467">
        <v>117555.4</v>
      </c>
      <c r="G201" s="467">
        <v>30.720000000000002</v>
      </c>
      <c r="H201" s="472">
        <v>3826.67</v>
      </c>
      <c r="I201" s="471">
        <v>3</v>
      </c>
      <c r="J201" s="467">
        <v>31267.879999999997</v>
      </c>
      <c r="K201" s="467">
        <v>2.48</v>
      </c>
      <c r="L201" s="472">
        <v>12608.02</v>
      </c>
      <c r="M201" s="471">
        <v>1</v>
      </c>
      <c r="N201" s="467">
        <v>85004.19</v>
      </c>
      <c r="O201" s="467">
        <v>28.1</v>
      </c>
      <c r="P201" s="472">
        <v>3025.06</v>
      </c>
    </row>
    <row r="202" spans="2:24" x14ac:dyDescent="0.2">
      <c r="B202" s="467" t="s">
        <v>364</v>
      </c>
      <c r="C202" s="467" t="s">
        <v>365</v>
      </c>
      <c r="D202" s="467" t="s">
        <v>662</v>
      </c>
      <c r="E202" s="471">
        <v>8</v>
      </c>
      <c r="F202" s="467">
        <v>90650.790000000008</v>
      </c>
      <c r="G202" s="467">
        <v>3168</v>
      </c>
      <c r="H202" s="472">
        <v>28.61</v>
      </c>
      <c r="M202" s="471">
        <v>3</v>
      </c>
      <c r="N202" s="467">
        <v>45371.490000000005</v>
      </c>
      <c r="O202" s="467">
        <v>1087</v>
      </c>
      <c r="P202" s="472">
        <v>41.74</v>
      </c>
      <c r="Q202" s="471">
        <v>2</v>
      </c>
      <c r="R202" s="467">
        <v>31762.799999999999</v>
      </c>
      <c r="S202" s="467">
        <v>1675</v>
      </c>
      <c r="T202" s="472">
        <v>18.96</v>
      </c>
      <c r="U202" s="471">
        <v>3</v>
      </c>
      <c r="V202" s="467">
        <v>13516.5</v>
      </c>
      <c r="W202" s="467">
        <v>351</v>
      </c>
      <c r="X202" s="472">
        <v>38.51</v>
      </c>
    </row>
    <row r="203" spans="2:24" x14ac:dyDescent="0.2">
      <c r="B203" s="467" t="s">
        <v>74</v>
      </c>
      <c r="C203" s="467" t="s">
        <v>73</v>
      </c>
      <c r="D203" s="467" t="s">
        <v>662</v>
      </c>
      <c r="E203" s="471">
        <v>13</v>
      </c>
      <c r="F203" s="467">
        <v>794410.76000000013</v>
      </c>
      <c r="G203" s="467">
        <v>8721</v>
      </c>
      <c r="H203" s="472">
        <v>91.09</v>
      </c>
      <c r="I203" s="471">
        <v>2</v>
      </c>
      <c r="J203" s="467">
        <v>151086.99</v>
      </c>
      <c r="K203" s="467">
        <v>1229</v>
      </c>
      <c r="L203" s="472">
        <v>122.93</v>
      </c>
      <c r="M203" s="471">
        <v>6</v>
      </c>
      <c r="N203" s="467">
        <v>165331.87</v>
      </c>
      <c r="O203" s="467">
        <v>1541</v>
      </c>
      <c r="P203" s="472">
        <v>107.29</v>
      </c>
      <c r="Q203" s="471">
        <v>2</v>
      </c>
      <c r="R203" s="467">
        <v>375964.2</v>
      </c>
      <c r="S203" s="467">
        <v>5235</v>
      </c>
      <c r="T203" s="472">
        <v>71.819999999999993</v>
      </c>
      <c r="U203" s="471">
        <v>3</v>
      </c>
      <c r="V203" s="467">
        <v>102027.7</v>
      </c>
      <c r="W203" s="467">
        <v>716</v>
      </c>
      <c r="X203" s="472">
        <v>142.5</v>
      </c>
    </row>
    <row r="204" spans="2:24" x14ac:dyDescent="0.2">
      <c r="B204" s="467" t="s">
        <v>366</v>
      </c>
      <c r="C204" s="467" t="s">
        <v>367</v>
      </c>
      <c r="D204" s="467" t="s">
        <v>743</v>
      </c>
      <c r="E204" s="471">
        <v>11</v>
      </c>
      <c r="F204" s="467">
        <v>61697.59</v>
      </c>
      <c r="G204" s="467">
        <v>22</v>
      </c>
      <c r="H204" s="472">
        <v>2804.44</v>
      </c>
      <c r="I204" s="471">
        <v>1</v>
      </c>
      <c r="J204" s="467">
        <v>5466.66</v>
      </c>
      <c r="K204" s="467">
        <v>2</v>
      </c>
      <c r="L204" s="472">
        <v>2733.33</v>
      </c>
      <c r="M204" s="471">
        <v>3</v>
      </c>
      <c r="N204" s="467">
        <v>16500</v>
      </c>
      <c r="O204" s="467">
        <v>7</v>
      </c>
      <c r="P204" s="472">
        <v>2357.14</v>
      </c>
      <c r="U204" s="471">
        <v>6</v>
      </c>
      <c r="V204" s="467">
        <v>36723.599999999999</v>
      </c>
      <c r="W204" s="467">
        <v>12</v>
      </c>
      <c r="X204" s="472">
        <v>3060.3</v>
      </c>
    </row>
    <row r="205" spans="2:24" x14ac:dyDescent="0.2">
      <c r="B205" s="467" t="s">
        <v>65</v>
      </c>
      <c r="C205" s="467" t="s">
        <v>744</v>
      </c>
      <c r="D205" s="467" t="s">
        <v>711</v>
      </c>
      <c r="E205" s="471">
        <v>21</v>
      </c>
      <c r="F205" s="467">
        <v>521333.0799999999</v>
      </c>
      <c r="G205" s="467">
        <v>472.46999999999997</v>
      </c>
      <c r="H205" s="472">
        <v>1103.42</v>
      </c>
      <c r="I205" s="471">
        <v>5</v>
      </c>
      <c r="J205" s="467">
        <v>119269.97</v>
      </c>
      <c r="K205" s="467">
        <v>100.69999999999999</v>
      </c>
      <c r="L205" s="472">
        <v>1184.4100000000001</v>
      </c>
      <c r="M205" s="471">
        <v>7</v>
      </c>
      <c r="N205" s="467">
        <v>181971.96</v>
      </c>
      <c r="O205" s="467">
        <v>171.27999999999997</v>
      </c>
      <c r="P205" s="472">
        <v>1062.42</v>
      </c>
      <c r="Q205" s="471">
        <v>3</v>
      </c>
      <c r="R205" s="467">
        <v>126431.98</v>
      </c>
      <c r="S205" s="467">
        <v>119.5</v>
      </c>
      <c r="T205" s="472">
        <v>1058.01</v>
      </c>
      <c r="U205" s="471">
        <v>6</v>
      </c>
      <c r="V205" s="467">
        <v>93659.169999999984</v>
      </c>
      <c r="W205" s="467">
        <v>80.990000000000009</v>
      </c>
      <c r="X205" s="472">
        <v>1156.43</v>
      </c>
    </row>
    <row r="206" spans="2:24" x14ac:dyDescent="0.2">
      <c r="B206" s="467" t="s">
        <v>745</v>
      </c>
      <c r="C206" s="467" t="s">
        <v>746</v>
      </c>
      <c r="D206" s="467" t="s">
        <v>711</v>
      </c>
      <c r="E206" s="471">
        <v>16</v>
      </c>
      <c r="F206" s="467">
        <v>291968.82999999996</v>
      </c>
      <c r="G206" s="467">
        <v>210.10000000000005</v>
      </c>
      <c r="H206" s="472">
        <v>1389.67</v>
      </c>
      <c r="I206" s="471">
        <v>3</v>
      </c>
      <c r="J206" s="467">
        <v>57957.26</v>
      </c>
      <c r="K206" s="467">
        <v>43.03</v>
      </c>
      <c r="L206" s="472">
        <v>1346.9</v>
      </c>
      <c r="M206" s="471">
        <v>6</v>
      </c>
      <c r="N206" s="467">
        <v>129552.13</v>
      </c>
      <c r="O206" s="467">
        <v>89.649999999999991</v>
      </c>
      <c r="P206" s="472">
        <v>1445.09</v>
      </c>
      <c r="Q206" s="471">
        <v>1</v>
      </c>
      <c r="R206" s="467">
        <v>13110</v>
      </c>
      <c r="S206" s="467">
        <v>11.4</v>
      </c>
      <c r="T206" s="472">
        <v>1150</v>
      </c>
      <c r="U206" s="471">
        <v>6</v>
      </c>
      <c r="V206" s="467">
        <v>91349.439999999988</v>
      </c>
      <c r="W206" s="467">
        <v>66.02</v>
      </c>
      <c r="X206" s="472">
        <v>1383.66</v>
      </c>
    </row>
    <row r="207" spans="2:24" x14ac:dyDescent="0.2">
      <c r="B207" s="467" t="s">
        <v>34</v>
      </c>
      <c r="C207" s="467" t="s">
        <v>747</v>
      </c>
      <c r="D207" s="467" t="s">
        <v>731</v>
      </c>
      <c r="E207" s="471">
        <v>7</v>
      </c>
      <c r="F207" s="467">
        <v>50284.26</v>
      </c>
      <c r="G207" s="467">
        <v>74</v>
      </c>
      <c r="H207" s="472">
        <v>679.52</v>
      </c>
      <c r="I207" s="471">
        <v>2</v>
      </c>
      <c r="J207" s="467">
        <v>18186.64</v>
      </c>
      <c r="K207" s="467">
        <v>24</v>
      </c>
      <c r="L207" s="472">
        <v>757.78</v>
      </c>
      <c r="Q207" s="471">
        <v>2</v>
      </c>
      <c r="R207" s="467">
        <v>25588.74</v>
      </c>
      <c r="S207" s="467">
        <v>38</v>
      </c>
      <c r="T207" s="472">
        <v>673.39</v>
      </c>
      <c r="U207" s="471">
        <v>3</v>
      </c>
      <c r="V207" s="467">
        <v>6508.88</v>
      </c>
      <c r="W207" s="467">
        <v>12</v>
      </c>
      <c r="X207" s="472">
        <v>542.41</v>
      </c>
    </row>
    <row r="208" spans="2:24" x14ac:dyDescent="0.2">
      <c r="B208" s="467" t="s">
        <v>368</v>
      </c>
      <c r="C208" s="467" t="s">
        <v>748</v>
      </c>
      <c r="D208" s="467" t="s">
        <v>731</v>
      </c>
      <c r="E208" s="471">
        <v>7</v>
      </c>
      <c r="F208" s="467">
        <v>29539.079999999998</v>
      </c>
      <c r="G208" s="467">
        <v>40</v>
      </c>
      <c r="H208" s="472">
        <v>738.48</v>
      </c>
      <c r="I208" s="471">
        <v>3</v>
      </c>
      <c r="J208" s="467">
        <v>10506.7</v>
      </c>
      <c r="K208" s="467">
        <v>14</v>
      </c>
      <c r="L208" s="472">
        <v>750.48</v>
      </c>
      <c r="M208" s="471">
        <v>1</v>
      </c>
      <c r="N208" s="467">
        <v>1121.02</v>
      </c>
      <c r="O208" s="467">
        <v>2</v>
      </c>
      <c r="P208" s="472">
        <v>560.51</v>
      </c>
      <c r="Q208" s="471">
        <v>1</v>
      </c>
      <c r="R208" s="467">
        <v>11958.48</v>
      </c>
      <c r="S208" s="467">
        <v>12</v>
      </c>
      <c r="T208" s="472">
        <v>996.54</v>
      </c>
      <c r="U208" s="471">
        <v>1</v>
      </c>
      <c r="V208" s="467">
        <v>0</v>
      </c>
      <c r="W208" s="467">
        <v>4</v>
      </c>
      <c r="X208" s="472">
        <v>0</v>
      </c>
    </row>
    <row r="209" spans="2:24" x14ac:dyDescent="0.2">
      <c r="B209" s="467" t="s">
        <v>369</v>
      </c>
      <c r="C209" s="467" t="s">
        <v>749</v>
      </c>
      <c r="D209" s="467" t="s">
        <v>731</v>
      </c>
      <c r="E209" s="471">
        <v>2</v>
      </c>
      <c r="F209" s="467">
        <v>3832.28</v>
      </c>
      <c r="G209" s="467">
        <v>10</v>
      </c>
      <c r="H209" s="472">
        <v>383.23</v>
      </c>
      <c r="I209" s="471">
        <v>1</v>
      </c>
      <c r="J209" s="467">
        <v>3832.28</v>
      </c>
      <c r="K209" s="467">
        <v>4</v>
      </c>
      <c r="L209" s="472">
        <v>958.07</v>
      </c>
      <c r="U209" s="471">
        <v>1</v>
      </c>
      <c r="V209" s="467">
        <v>0</v>
      </c>
      <c r="W209" s="467">
        <v>6</v>
      </c>
      <c r="X209" s="472">
        <v>0</v>
      </c>
    </row>
    <row r="210" spans="2:24" x14ac:dyDescent="0.2">
      <c r="B210" s="467" t="s">
        <v>852</v>
      </c>
      <c r="C210" s="467" t="s">
        <v>853</v>
      </c>
      <c r="D210" s="467" t="s">
        <v>731</v>
      </c>
      <c r="E210" s="471">
        <v>2</v>
      </c>
      <c r="F210" s="467">
        <v>18463.8</v>
      </c>
      <c r="G210" s="467">
        <v>90</v>
      </c>
      <c r="H210" s="472">
        <v>205.15</v>
      </c>
      <c r="I210" s="471">
        <v>2</v>
      </c>
      <c r="J210" s="467">
        <v>18463.8</v>
      </c>
      <c r="K210" s="467">
        <v>90</v>
      </c>
      <c r="L210" s="472">
        <v>205.15</v>
      </c>
    </row>
    <row r="211" spans="2:24" x14ac:dyDescent="0.2">
      <c r="B211" s="467" t="s">
        <v>370</v>
      </c>
      <c r="C211" s="467" t="s">
        <v>371</v>
      </c>
      <c r="D211" s="467" t="s">
        <v>750</v>
      </c>
      <c r="E211" s="471">
        <v>6</v>
      </c>
      <c r="F211" s="467">
        <v>13999.36</v>
      </c>
      <c r="G211" s="467">
        <v>31</v>
      </c>
      <c r="H211" s="472">
        <v>451.59</v>
      </c>
      <c r="I211" s="471">
        <v>3</v>
      </c>
      <c r="J211" s="467">
        <v>7984.88</v>
      </c>
      <c r="K211" s="467">
        <v>14</v>
      </c>
      <c r="L211" s="472">
        <v>570.35</v>
      </c>
      <c r="M211" s="471">
        <v>1</v>
      </c>
      <c r="N211" s="467">
        <v>1040</v>
      </c>
      <c r="O211" s="467">
        <v>4</v>
      </c>
      <c r="P211" s="472">
        <v>260</v>
      </c>
      <c r="U211" s="471">
        <v>2</v>
      </c>
      <c r="V211" s="467">
        <v>4974.4799999999996</v>
      </c>
      <c r="W211" s="467">
        <v>13</v>
      </c>
      <c r="X211" s="472">
        <v>382.65</v>
      </c>
    </row>
    <row r="212" spans="2:24" x14ac:dyDescent="0.2">
      <c r="B212" s="467" t="s">
        <v>372</v>
      </c>
      <c r="C212" s="467" t="s">
        <v>751</v>
      </c>
      <c r="D212" s="467" t="s">
        <v>731</v>
      </c>
      <c r="E212" s="471">
        <v>2</v>
      </c>
      <c r="F212" s="467">
        <v>23800.400000000001</v>
      </c>
      <c r="G212" s="467">
        <v>179</v>
      </c>
      <c r="H212" s="472">
        <v>132.96</v>
      </c>
      <c r="I212" s="471">
        <v>2</v>
      </c>
      <c r="J212" s="467">
        <v>23800.400000000001</v>
      </c>
      <c r="K212" s="467">
        <v>179</v>
      </c>
      <c r="L212" s="472">
        <v>132.96</v>
      </c>
    </row>
    <row r="213" spans="2:24" x14ac:dyDescent="0.2">
      <c r="B213" s="467" t="s">
        <v>52</v>
      </c>
      <c r="C213" s="467" t="s">
        <v>752</v>
      </c>
      <c r="D213" s="467" t="s">
        <v>731</v>
      </c>
      <c r="E213" s="471">
        <v>28</v>
      </c>
      <c r="F213" s="467">
        <v>158625.38999999996</v>
      </c>
      <c r="G213" s="467">
        <v>924</v>
      </c>
      <c r="H213" s="472">
        <v>171.67</v>
      </c>
      <c r="I213" s="471">
        <v>6</v>
      </c>
      <c r="J213" s="467">
        <v>25108.440000000002</v>
      </c>
      <c r="K213" s="467">
        <v>139</v>
      </c>
      <c r="L213" s="472">
        <v>180.64</v>
      </c>
      <c r="M213" s="471">
        <v>8</v>
      </c>
      <c r="N213" s="467">
        <v>38848.17</v>
      </c>
      <c r="O213" s="467">
        <v>204</v>
      </c>
      <c r="P213" s="472">
        <v>190.43</v>
      </c>
      <c r="Q213" s="471">
        <v>3</v>
      </c>
      <c r="R213" s="467">
        <v>9908.19</v>
      </c>
      <c r="S213" s="467">
        <v>61</v>
      </c>
      <c r="T213" s="472">
        <v>162.43</v>
      </c>
      <c r="U213" s="471">
        <v>11</v>
      </c>
      <c r="V213" s="467">
        <v>84760.59</v>
      </c>
      <c r="W213" s="467">
        <v>520</v>
      </c>
      <c r="X213" s="472">
        <v>163</v>
      </c>
    </row>
    <row r="214" spans="2:24" x14ac:dyDescent="0.2">
      <c r="B214" s="467" t="s">
        <v>882</v>
      </c>
      <c r="C214" s="467" t="s">
        <v>883</v>
      </c>
      <c r="D214" s="467" t="s">
        <v>724</v>
      </c>
      <c r="E214" s="471">
        <v>1</v>
      </c>
      <c r="F214" s="467">
        <v>2460.4499999999998</v>
      </c>
      <c r="G214" s="467">
        <v>5</v>
      </c>
      <c r="H214" s="472">
        <v>492.09</v>
      </c>
      <c r="M214" s="471">
        <v>1</v>
      </c>
      <c r="N214" s="467">
        <v>2460.4499999999998</v>
      </c>
      <c r="O214" s="467">
        <v>5</v>
      </c>
      <c r="P214" s="472">
        <v>492.09</v>
      </c>
    </row>
    <row r="215" spans="2:24" x14ac:dyDescent="0.2">
      <c r="B215" s="467" t="s">
        <v>69</v>
      </c>
      <c r="C215" s="467" t="s">
        <v>68</v>
      </c>
      <c r="D215" s="467" t="s">
        <v>662</v>
      </c>
      <c r="E215" s="471">
        <v>21</v>
      </c>
      <c r="F215" s="467">
        <v>1276680.0299999998</v>
      </c>
      <c r="G215" s="467">
        <v>11980.31</v>
      </c>
      <c r="H215" s="472">
        <v>106.56</v>
      </c>
      <c r="I215" s="471">
        <v>5</v>
      </c>
      <c r="J215" s="467">
        <v>454350.49</v>
      </c>
      <c r="K215" s="467">
        <v>3535</v>
      </c>
      <c r="L215" s="472">
        <v>128.53</v>
      </c>
      <c r="M215" s="471">
        <v>6</v>
      </c>
      <c r="N215" s="467">
        <v>407000.85</v>
      </c>
      <c r="O215" s="467">
        <v>4278.51</v>
      </c>
      <c r="P215" s="472">
        <v>95.13</v>
      </c>
      <c r="Q215" s="471">
        <v>4</v>
      </c>
      <c r="R215" s="467">
        <v>73397.7</v>
      </c>
      <c r="S215" s="467">
        <v>626.79999999999995</v>
      </c>
      <c r="T215" s="472">
        <v>117.1</v>
      </c>
      <c r="U215" s="471">
        <v>5</v>
      </c>
      <c r="V215" s="467">
        <v>333110.99000000005</v>
      </c>
      <c r="W215" s="467">
        <v>3504</v>
      </c>
      <c r="X215" s="472">
        <v>95.07</v>
      </c>
    </row>
    <row r="216" spans="2:24" x14ac:dyDescent="0.2">
      <c r="B216" s="467" t="s">
        <v>753</v>
      </c>
      <c r="C216" s="467" t="s">
        <v>754</v>
      </c>
      <c r="D216" s="467" t="s">
        <v>662</v>
      </c>
      <c r="E216" s="471">
        <v>2</v>
      </c>
      <c r="F216" s="467">
        <v>67875.69</v>
      </c>
      <c r="G216" s="467">
        <v>261</v>
      </c>
      <c r="H216" s="472">
        <v>260.06</v>
      </c>
      <c r="M216" s="471">
        <v>1</v>
      </c>
      <c r="N216" s="467">
        <v>14886.39</v>
      </c>
      <c r="O216" s="467">
        <v>51</v>
      </c>
      <c r="P216" s="472">
        <v>291.89</v>
      </c>
      <c r="U216" s="471">
        <v>1</v>
      </c>
      <c r="V216" s="467">
        <v>52989.3</v>
      </c>
      <c r="W216" s="467">
        <v>210</v>
      </c>
      <c r="X216" s="472">
        <v>252.33</v>
      </c>
    </row>
    <row r="217" spans="2:24" x14ac:dyDescent="0.2">
      <c r="B217" s="467" t="s">
        <v>755</v>
      </c>
      <c r="C217" s="467" t="s">
        <v>756</v>
      </c>
      <c r="D217" s="467" t="s">
        <v>605</v>
      </c>
      <c r="E217" s="471">
        <v>18</v>
      </c>
      <c r="F217" s="467">
        <v>480702.17999999993</v>
      </c>
      <c r="G217" s="467">
        <v>118</v>
      </c>
      <c r="H217" s="472">
        <v>4073.75</v>
      </c>
      <c r="I217" s="471">
        <v>6</v>
      </c>
      <c r="J217" s="467">
        <v>161178.76999999999</v>
      </c>
      <c r="K217" s="467">
        <v>36</v>
      </c>
      <c r="L217" s="472">
        <v>4477.1899999999996</v>
      </c>
      <c r="M217" s="471">
        <v>4</v>
      </c>
      <c r="N217" s="467">
        <v>118593.88</v>
      </c>
      <c r="O217" s="467">
        <v>32</v>
      </c>
      <c r="P217" s="472">
        <v>3706.06</v>
      </c>
      <c r="Q217" s="471">
        <v>3</v>
      </c>
      <c r="R217" s="467">
        <v>46208.49</v>
      </c>
      <c r="S217" s="467">
        <v>10</v>
      </c>
      <c r="T217" s="472">
        <v>4620.8500000000004</v>
      </c>
      <c r="U217" s="471">
        <v>5</v>
      </c>
      <c r="V217" s="467">
        <v>154721.03999999998</v>
      </c>
      <c r="W217" s="467">
        <v>40</v>
      </c>
      <c r="X217" s="472">
        <v>3868.03</v>
      </c>
    </row>
    <row r="218" spans="2:24" x14ac:dyDescent="0.2">
      <c r="B218" s="467" t="s">
        <v>1007</v>
      </c>
      <c r="C218" s="467" t="s">
        <v>1008</v>
      </c>
      <c r="D218" s="467" t="s">
        <v>662</v>
      </c>
      <c r="E218" s="471">
        <v>2</v>
      </c>
      <c r="F218" s="467">
        <v>407092.6</v>
      </c>
      <c r="G218" s="467">
        <v>12370</v>
      </c>
      <c r="H218" s="472">
        <v>32.909999999999997</v>
      </c>
      <c r="I218" s="471">
        <v>1</v>
      </c>
      <c r="J218" s="467">
        <v>71983.600000000006</v>
      </c>
      <c r="K218" s="467">
        <v>1270</v>
      </c>
      <c r="L218" s="472">
        <v>56.68</v>
      </c>
      <c r="M218" s="471">
        <v>1</v>
      </c>
      <c r="N218" s="467">
        <v>335109</v>
      </c>
      <c r="O218" s="467">
        <v>11100</v>
      </c>
      <c r="P218" s="472">
        <v>30.19</v>
      </c>
    </row>
    <row r="219" spans="2:24" x14ac:dyDescent="0.2">
      <c r="B219" s="467" t="s">
        <v>377</v>
      </c>
      <c r="C219" s="467" t="s">
        <v>378</v>
      </c>
      <c r="D219" s="467" t="s">
        <v>662</v>
      </c>
      <c r="E219" s="471">
        <v>8</v>
      </c>
      <c r="F219" s="467">
        <v>376021.52999999997</v>
      </c>
      <c r="G219" s="467">
        <v>4569.6000000000004</v>
      </c>
      <c r="H219" s="472">
        <v>82.29</v>
      </c>
      <c r="I219" s="471">
        <v>3</v>
      </c>
      <c r="J219" s="467">
        <v>143732.35</v>
      </c>
      <c r="K219" s="467">
        <v>1995</v>
      </c>
      <c r="L219" s="472">
        <v>72.05</v>
      </c>
      <c r="M219" s="471">
        <v>2</v>
      </c>
      <c r="N219" s="467">
        <v>116958.37999999999</v>
      </c>
      <c r="O219" s="467">
        <v>1211.0999999999999</v>
      </c>
      <c r="P219" s="472">
        <v>96.57</v>
      </c>
      <c r="Q219" s="471">
        <v>2</v>
      </c>
      <c r="R219" s="467">
        <v>102544.3</v>
      </c>
      <c r="S219" s="467">
        <v>1310</v>
      </c>
      <c r="T219" s="472">
        <v>78.28</v>
      </c>
      <c r="U219" s="471">
        <v>1</v>
      </c>
      <c r="V219" s="467">
        <v>12786.5</v>
      </c>
      <c r="W219" s="467">
        <v>53.5</v>
      </c>
      <c r="X219" s="472">
        <v>239</v>
      </c>
    </row>
    <row r="220" spans="2:24" x14ac:dyDescent="0.2">
      <c r="B220" s="467" t="s">
        <v>379</v>
      </c>
      <c r="C220" s="467" t="s">
        <v>380</v>
      </c>
      <c r="D220" s="467" t="s">
        <v>731</v>
      </c>
      <c r="E220" s="471">
        <v>5</v>
      </c>
      <c r="F220" s="467">
        <v>38225.54</v>
      </c>
      <c r="G220" s="467">
        <v>408</v>
      </c>
      <c r="H220" s="472">
        <v>93.69</v>
      </c>
      <c r="I220" s="471">
        <v>1</v>
      </c>
      <c r="J220" s="467">
        <v>2836.59</v>
      </c>
      <c r="K220" s="467">
        <v>23</v>
      </c>
      <c r="L220" s="472">
        <v>123.33</v>
      </c>
      <c r="M220" s="471">
        <v>4</v>
      </c>
      <c r="N220" s="467">
        <v>35388.949999999997</v>
      </c>
      <c r="O220" s="467">
        <v>385</v>
      </c>
      <c r="P220" s="472">
        <v>91.92</v>
      </c>
    </row>
    <row r="221" spans="2:24" x14ac:dyDescent="0.2">
      <c r="B221" s="467" t="s">
        <v>67</v>
      </c>
      <c r="C221" s="467" t="s">
        <v>66</v>
      </c>
      <c r="D221" s="467" t="s">
        <v>662</v>
      </c>
      <c r="E221" s="471">
        <v>20</v>
      </c>
      <c r="F221" s="467">
        <v>153847.48999999996</v>
      </c>
      <c r="G221" s="467">
        <v>12277</v>
      </c>
      <c r="H221" s="472">
        <v>12.53</v>
      </c>
      <c r="I221" s="471">
        <v>3</v>
      </c>
      <c r="J221" s="467">
        <v>18345</v>
      </c>
      <c r="K221" s="467">
        <v>1179</v>
      </c>
      <c r="L221" s="472">
        <v>15.56</v>
      </c>
      <c r="M221" s="471">
        <v>6</v>
      </c>
      <c r="N221" s="467">
        <v>42739.380000000005</v>
      </c>
      <c r="O221" s="467">
        <v>4644</v>
      </c>
      <c r="P221" s="472">
        <v>9.1999999999999993</v>
      </c>
      <c r="Q221" s="471">
        <v>3</v>
      </c>
      <c r="R221" s="467">
        <v>18534.7</v>
      </c>
      <c r="S221" s="467">
        <v>910</v>
      </c>
      <c r="T221" s="472">
        <v>20.37</v>
      </c>
      <c r="U221" s="471">
        <v>7</v>
      </c>
      <c r="V221" s="467">
        <v>71786.709999999992</v>
      </c>
      <c r="W221" s="467">
        <v>5454</v>
      </c>
      <c r="X221" s="472">
        <v>13.16</v>
      </c>
    </row>
    <row r="222" spans="2:24" x14ac:dyDescent="0.2">
      <c r="B222" s="467" t="s">
        <v>70</v>
      </c>
      <c r="C222" s="467" t="s">
        <v>759</v>
      </c>
      <c r="D222" s="467" t="s">
        <v>731</v>
      </c>
      <c r="E222" s="471">
        <v>32</v>
      </c>
      <c r="F222" s="467">
        <v>241872.96999999997</v>
      </c>
      <c r="G222" s="467">
        <v>4730</v>
      </c>
      <c r="H222" s="472">
        <v>51.14</v>
      </c>
      <c r="I222" s="471">
        <v>9</v>
      </c>
      <c r="J222" s="467">
        <v>53388.020000000004</v>
      </c>
      <c r="K222" s="467">
        <v>888</v>
      </c>
      <c r="L222" s="472">
        <v>60.12</v>
      </c>
      <c r="M222" s="471">
        <v>9</v>
      </c>
      <c r="N222" s="467">
        <v>83202.010000000009</v>
      </c>
      <c r="O222" s="467">
        <v>1801</v>
      </c>
      <c r="P222" s="472">
        <v>46.2</v>
      </c>
      <c r="Q222" s="471">
        <v>4</v>
      </c>
      <c r="R222" s="467">
        <v>31752.45</v>
      </c>
      <c r="S222" s="467">
        <v>641</v>
      </c>
      <c r="T222" s="472">
        <v>49.54</v>
      </c>
      <c r="U222" s="471">
        <v>9</v>
      </c>
      <c r="V222" s="467">
        <v>64534.69000000001</v>
      </c>
      <c r="W222" s="467">
        <v>1255</v>
      </c>
      <c r="X222" s="472">
        <v>51.42</v>
      </c>
    </row>
    <row r="223" spans="2:24" x14ac:dyDescent="0.2">
      <c r="B223" s="467" t="s">
        <v>72</v>
      </c>
      <c r="C223" s="467" t="s">
        <v>71</v>
      </c>
      <c r="D223" s="467" t="s">
        <v>662</v>
      </c>
      <c r="E223" s="471">
        <v>11</v>
      </c>
      <c r="F223" s="467">
        <v>1941605.51</v>
      </c>
      <c r="G223" s="467">
        <v>70153</v>
      </c>
      <c r="H223" s="472">
        <v>27.68</v>
      </c>
      <c r="I223" s="471">
        <v>5</v>
      </c>
      <c r="J223" s="467">
        <v>386548.81</v>
      </c>
      <c r="K223" s="467">
        <v>12628</v>
      </c>
      <c r="L223" s="472">
        <v>30.61</v>
      </c>
      <c r="M223" s="471">
        <v>3</v>
      </c>
      <c r="N223" s="467">
        <v>665209.5</v>
      </c>
      <c r="O223" s="467">
        <v>20345</v>
      </c>
      <c r="P223" s="472">
        <v>32.700000000000003</v>
      </c>
      <c r="Q223" s="471">
        <v>1</v>
      </c>
      <c r="R223" s="467">
        <v>15841</v>
      </c>
      <c r="S223" s="467">
        <v>730</v>
      </c>
      <c r="T223" s="472">
        <v>21.7</v>
      </c>
      <c r="U223" s="471">
        <v>1</v>
      </c>
      <c r="V223" s="467">
        <v>871193.4</v>
      </c>
      <c r="W223" s="467">
        <v>36330</v>
      </c>
      <c r="X223" s="472">
        <v>23.98</v>
      </c>
    </row>
    <row r="224" spans="2:24" x14ac:dyDescent="0.2">
      <c r="B224" s="467" t="s">
        <v>76</v>
      </c>
      <c r="C224" s="467" t="s">
        <v>75</v>
      </c>
      <c r="D224" s="467" t="s">
        <v>662</v>
      </c>
      <c r="E224" s="471">
        <v>13</v>
      </c>
      <c r="F224" s="467">
        <v>2412671.3699999992</v>
      </c>
      <c r="G224" s="467">
        <v>88919</v>
      </c>
      <c r="H224" s="472">
        <v>27.13</v>
      </c>
      <c r="I224" s="471">
        <v>6</v>
      </c>
      <c r="J224" s="467">
        <v>945432.24000000011</v>
      </c>
      <c r="K224" s="467">
        <v>30431</v>
      </c>
      <c r="L224" s="472">
        <v>31.07</v>
      </c>
      <c r="M224" s="471">
        <v>4</v>
      </c>
      <c r="N224" s="467">
        <v>260709.63000000003</v>
      </c>
      <c r="O224" s="467">
        <v>11528</v>
      </c>
      <c r="P224" s="472">
        <v>22.62</v>
      </c>
      <c r="Q224" s="471">
        <v>1</v>
      </c>
      <c r="R224" s="467">
        <v>17410.75</v>
      </c>
      <c r="S224" s="467">
        <v>1425</v>
      </c>
      <c r="T224" s="472">
        <v>12.22</v>
      </c>
      <c r="U224" s="471">
        <v>1</v>
      </c>
      <c r="V224" s="467">
        <v>1186104.1000000001</v>
      </c>
      <c r="W224" s="467">
        <v>45300</v>
      </c>
      <c r="X224" s="472">
        <v>26.18</v>
      </c>
    </row>
    <row r="225" spans="2:24" x14ac:dyDescent="0.2">
      <c r="B225" s="467" t="s">
        <v>381</v>
      </c>
      <c r="C225" s="467" t="s">
        <v>382</v>
      </c>
      <c r="D225" s="467" t="s">
        <v>605</v>
      </c>
      <c r="E225" s="471">
        <v>3</v>
      </c>
      <c r="F225" s="467">
        <v>26684.809999999998</v>
      </c>
      <c r="G225" s="467">
        <v>19</v>
      </c>
      <c r="H225" s="472">
        <v>1404.46</v>
      </c>
      <c r="I225" s="471">
        <v>1</v>
      </c>
      <c r="J225" s="467">
        <v>13849.99</v>
      </c>
      <c r="K225" s="467">
        <v>11</v>
      </c>
      <c r="L225" s="472">
        <v>1259.0899999999999</v>
      </c>
      <c r="M225" s="471">
        <v>1</v>
      </c>
      <c r="N225" s="467">
        <v>11633.44</v>
      </c>
      <c r="O225" s="467">
        <v>7</v>
      </c>
      <c r="P225" s="472">
        <v>1661.92</v>
      </c>
      <c r="U225" s="471">
        <v>1</v>
      </c>
      <c r="V225" s="467">
        <v>1201.3800000000001</v>
      </c>
      <c r="W225" s="467">
        <v>1</v>
      </c>
      <c r="X225" s="472">
        <v>1201.3800000000001</v>
      </c>
    </row>
    <row r="226" spans="2:24" x14ac:dyDescent="0.2">
      <c r="B226" s="467" t="s">
        <v>383</v>
      </c>
      <c r="C226" s="467" t="s">
        <v>624</v>
      </c>
      <c r="D226" s="467" t="s">
        <v>605</v>
      </c>
      <c r="E226" s="471">
        <v>4</v>
      </c>
      <c r="F226" s="467">
        <v>315264.95</v>
      </c>
      <c r="G226" s="467">
        <v>352</v>
      </c>
      <c r="H226" s="472">
        <v>895.64</v>
      </c>
      <c r="I226" s="471">
        <v>3</v>
      </c>
      <c r="J226" s="467">
        <v>119151.89</v>
      </c>
      <c r="K226" s="467">
        <v>154</v>
      </c>
      <c r="L226" s="472">
        <v>773.71</v>
      </c>
      <c r="U226" s="471">
        <v>1</v>
      </c>
      <c r="V226" s="467">
        <v>196113.06</v>
      </c>
      <c r="W226" s="467">
        <v>198</v>
      </c>
      <c r="X226" s="472">
        <v>990.47</v>
      </c>
    </row>
    <row r="227" spans="2:24" x14ac:dyDescent="0.2">
      <c r="B227" s="467" t="s">
        <v>384</v>
      </c>
      <c r="C227" s="467" t="s">
        <v>760</v>
      </c>
      <c r="D227" s="467" t="s">
        <v>605</v>
      </c>
      <c r="E227" s="471">
        <v>2</v>
      </c>
      <c r="F227" s="467">
        <v>272695.84999999998</v>
      </c>
      <c r="G227" s="467">
        <v>119</v>
      </c>
      <c r="H227" s="472">
        <v>2291.56</v>
      </c>
      <c r="I227" s="471">
        <v>1</v>
      </c>
      <c r="J227" s="467">
        <v>7664.85</v>
      </c>
      <c r="K227" s="467">
        <v>3</v>
      </c>
      <c r="L227" s="472">
        <v>2554.9499999999998</v>
      </c>
      <c r="M227" s="471">
        <v>1</v>
      </c>
      <c r="N227" s="467">
        <v>265031</v>
      </c>
      <c r="O227" s="467">
        <v>116</v>
      </c>
      <c r="P227" s="472">
        <v>2284.75</v>
      </c>
    </row>
    <row r="228" spans="2:24" x14ac:dyDescent="0.2">
      <c r="B228" s="467" t="s">
        <v>761</v>
      </c>
      <c r="C228" s="467" t="s">
        <v>762</v>
      </c>
      <c r="D228" s="467" t="s">
        <v>605</v>
      </c>
      <c r="E228" s="471">
        <v>10</v>
      </c>
      <c r="F228" s="467">
        <v>1850803.4900000002</v>
      </c>
      <c r="G228" s="467">
        <v>815</v>
      </c>
      <c r="H228" s="472">
        <v>2270.92</v>
      </c>
      <c r="I228" s="471">
        <v>6</v>
      </c>
      <c r="J228" s="467">
        <v>670015.41</v>
      </c>
      <c r="K228" s="467">
        <v>259</v>
      </c>
      <c r="L228" s="472">
        <v>2586.9299999999998</v>
      </c>
      <c r="M228" s="471">
        <v>1</v>
      </c>
      <c r="N228" s="467">
        <v>36773.279999999999</v>
      </c>
      <c r="O228" s="467">
        <v>16</v>
      </c>
      <c r="P228" s="472">
        <v>2298.33</v>
      </c>
      <c r="U228" s="471">
        <v>2</v>
      </c>
      <c r="V228" s="467">
        <v>1120776.72</v>
      </c>
      <c r="W228" s="467">
        <v>536</v>
      </c>
      <c r="X228" s="472">
        <v>2091</v>
      </c>
    </row>
    <row r="229" spans="2:24" x14ac:dyDescent="0.2">
      <c r="B229" s="467" t="s">
        <v>385</v>
      </c>
      <c r="C229" s="467" t="s">
        <v>386</v>
      </c>
      <c r="D229" s="467" t="s">
        <v>605</v>
      </c>
      <c r="E229" s="471">
        <v>10</v>
      </c>
      <c r="F229" s="467">
        <v>3527443.8700000006</v>
      </c>
      <c r="G229" s="467">
        <v>924</v>
      </c>
      <c r="H229" s="472">
        <v>3817.58</v>
      </c>
      <c r="I229" s="471">
        <v>5</v>
      </c>
      <c r="J229" s="467">
        <v>1010735.8099999999</v>
      </c>
      <c r="K229" s="467">
        <v>269</v>
      </c>
      <c r="L229" s="472">
        <v>3757.38</v>
      </c>
      <c r="M229" s="471">
        <v>2</v>
      </c>
      <c r="N229" s="467">
        <v>595252.16</v>
      </c>
      <c r="O229" s="467">
        <v>132</v>
      </c>
      <c r="P229" s="472">
        <v>4509.49</v>
      </c>
      <c r="U229" s="471">
        <v>2</v>
      </c>
      <c r="V229" s="467">
        <v>1902894.34</v>
      </c>
      <c r="W229" s="467">
        <v>519</v>
      </c>
      <c r="X229" s="472">
        <v>3666.46</v>
      </c>
    </row>
    <row r="230" spans="2:24" x14ac:dyDescent="0.2">
      <c r="B230" s="467" t="s">
        <v>78</v>
      </c>
      <c r="C230" s="467" t="s">
        <v>77</v>
      </c>
      <c r="D230" s="467" t="s">
        <v>763</v>
      </c>
      <c r="E230" s="471">
        <v>2</v>
      </c>
      <c r="F230" s="467">
        <v>10430.029999999999</v>
      </c>
      <c r="G230" s="467">
        <v>18</v>
      </c>
      <c r="H230" s="472">
        <v>579.45000000000005</v>
      </c>
      <c r="I230" s="471">
        <v>1</v>
      </c>
      <c r="J230" s="467">
        <v>4517.55</v>
      </c>
      <c r="K230" s="467">
        <v>11</v>
      </c>
      <c r="L230" s="472">
        <v>410.69</v>
      </c>
      <c r="U230" s="471">
        <v>1</v>
      </c>
      <c r="V230" s="467">
        <v>5912.48</v>
      </c>
      <c r="W230" s="467">
        <v>7</v>
      </c>
      <c r="X230" s="472">
        <v>844.64</v>
      </c>
    </row>
    <row r="231" spans="2:24" x14ac:dyDescent="0.2">
      <c r="B231" s="467" t="s">
        <v>387</v>
      </c>
      <c r="C231" s="467" t="s">
        <v>388</v>
      </c>
      <c r="D231" s="467" t="s">
        <v>605</v>
      </c>
      <c r="E231" s="471">
        <v>9</v>
      </c>
      <c r="F231" s="467">
        <v>492188.75999999995</v>
      </c>
      <c r="G231" s="467">
        <v>38</v>
      </c>
      <c r="H231" s="472">
        <v>12952.34</v>
      </c>
      <c r="I231" s="471">
        <v>3</v>
      </c>
      <c r="J231" s="467">
        <v>113280.23000000001</v>
      </c>
      <c r="K231" s="467">
        <v>7</v>
      </c>
      <c r="L231" s="472">
        <v>16182.89</v>
      </c>
      <c r="M231" s="471">
        <v>2</v>
      </c>
      <c r="N231" s="467">
        <v>109148.79000000001</v>
      </c>
      <c r="O231" s="467">
        <v>9</v>
      </c>
      <c r="P231" s="472">
        <v>12127.64</v>
      </c>
      <c r="Q231" s="471">
        <v>1</v>
      </c>
      <c r="R231" s="467">
        <v>200146.78</v>
      </c>
      <c r="S231" s="467">
        <v>17</v>
      </c>
      <c r="T231" s="472">
        <v>11773.34</v>
      </c>
      <c r="U231" s="471">
        <v>2</v>
      </c>
      <c r="V231" s="467">
        <v>59650.97</v>
      </c>
      <c r="W231" s="467">
        <v>4</v>
      </c>
      <c r="X231" s="472">
        <v>14912.74</v>
      </c>
    </row>
    <row r="232" spans="2:24" x14ac:dyDescent="0.2">
      <c r="B232" s="467" t="s">
        <v>810</v>
      </c>
      <c r="C232" s="467" t="s">
        <v>811</v>
      </c>
      <c r="D232" s="467" t="s">
        <v>724</v>
      </c>
      <c r="E232" s="471">
        <v>8</v>
      </c>
      <c r="F232" s="467">
        <v>57297.67</v>
      </c>
      <c r="G232" s="467">
        <v>36</v>
      </c>
      <c r="H232" s="472">
        <v>1591.6</v>
      </c>
      <c r="I232" s="471">
        <v>3</v>
      </c>
      <c r="J232" s="467">
        <v>20530.05</v>
      </c>
      <c r="K232" s="467">
        <v>16</v>
      </c>
      <c r="L232" s="472">
        <v>1283.1300000000001</v>
      </c>
      <c r="M232" s="471">
        <v>2</v>
      </c>
      <c r="N232" s="467">
        <v>12435.64</v>
      </c>
      <c r="O232" s="467">
        <v>8</v>
      </c>
      <c r="P232" s="472">
        <v>1554.46</v>
      </c>
      <c r="U232" s="471">
        <v>3</v>
      </c>
      <c r="V232" s="467">
        <v>24331.98</v>
      </c>
      <c r="W232" s="467">
        <v>12</v>
      </c>
      <c r="X232" s="472">
        <v>2027.67</v>
      </c>
    </row>
    <row r="233" spans="2:24" x14ac:dyDescent="0.2">
      <c r="B233" s="467" t="s">
        <v>389</v>
      </c>
      <c r="C233" s="467" t="s">
        <v>812</v>
      </c>
      <c r="D233" s="467" t="s">
        <v>657</v>
      </c>
      <c r="E233" s="471">
        <v>3</v>
      </c>
      <c r="F233" s="467">
        <v>132751.85</v>
      </c>
      <c r="G233" s="467">
        <v>1775</v>
      </c>
      <c r="H233" s="472">
        <v>74.790000000000006</v>
      </c>
      <c r="I233" s="471">
        <v>1</v>
      </c>
      <c r="J233" s="467">
        <v>8936.65</v>
      </c>
      <c r="K233" s="467">
        <v>95</v>
      </c>
      <c r="L233" s="472">
        <v>94.07</v>
      </c>
      <c r="M233" s="471">
        <v>1</v>
      </c>
      <c r="N233" s="467">
        <v>14248</v>
      </c>
      <c r="O233" s="467">
        <v>260</v>
      </c>
      <c r="P233" s="472">
        <v>54.8</v>
      </c>
      <c r="U233" s="471">
        <v>1</v>
      </c>
      <c r="V233" s="467">
        <v>109567.2</v>
      </c>
      <c r="W233" s="467">
        <v>1420</v>
      </c>
      <c r="X233" s="472">
        <v>77.16</v>
      </c>
    </row>
    <row r="234" spans="2:24" x14ac:dyDescent="0.2">
      <c r="B234" s="467" t="s">
        <v>390</v>
      </c>
      <c r="C234" s="467" t="s">
        <v>813</v>
      </c>
      <c r="D234" s="467" t="s">
        <v>662</v>
      </c>
      <c r="E234" s="471">
        <v>2</v>
      </c>
      <c r="F234" s="467">
        <v>4589.34</v>
      </c>
      <c r="G234" s="467">
        <v>73.5</v>
      </c>
      <c r="H234" s="472">
        <v>62.44</v>
      </c>
      <c r="M234" s="471">
        <v>1</v>
      </c>
      <c r="N234" s="467">
        <v>1649.34</v>
      </c>
      <c r="O234" s="467">
        <v>31.5</v>
      </c>
      <c r="P234" s="472">
        <v>52.36</v>
      </c>
    </row>
    <row r="235" spans="2:24" x14ac:dyDescent="0.2">
      <c r="B235" s="467" t="s">
        <v>391</v>
      </c>
      <c r="C235" s="467" t="s">
        <v>814</v>
      </c>
      <c r="D235" s="467" t="s">
        <v>658</v>
      </c>
      <c r="E235" s="471">
        <v>2</v>
      </c>
      <c r="F235" s="467">
        <v>127253.85999999999</v>
      </c>
      <c r="G235" s="467">
        <v>2862</v>
      </c>
      <c r="H235" s="472">
        <v>44.46</v>
      </c>
      <c r="M235" s="471">
        <v>2</v>
      </c>
      <c r="N235" s="467">
        <v>127253.85999999999</v>
      </c>
      <c r="O235" s="467">
        <v>2862</v>
      </c>
      <c r="P235" s="472">
        <v>44.46</v>
      </c>
    </row>
    <row r="236" spans="2:24" x14ac:dyDescent="0.2">
      <c r="B236" s="467" t="s">
        <v>393</v>
      </c>
      <c r="C236" s="467" t="s">
        <v>818</v>
      </c>
      <c r="D236" s="467" t="s">
        <v>662</v>
      </c>
      <c r="E236" s="471">
        <v>1</v>
      </c>
      <c r="F236" s="467">
        <v>6868.75</v>
      </c>
      <c r="G236" s="467">
        <v>175</v>
      </c>
      <c r="H236" s="472">
        <v>39.25</v>
      </c>
      <c r="M236" s="471">
        <v>1</v>
      </c>
      <c r="N236" s="467">
        <v>6868.75</v>
      </c>
      <c r="O236" s="467">
        <v>175</v>
      </c>
      <c r="P236" s="472">
        <v>39.25</v>
      </c>
    </row>
    <row r="237" spans="2:24" x14ac:dyDescent="0.2">
      <c r="B237" s="467" t="s">
        <v>394</v>
      </c>
      <c r="C237" s="467" t="s">
        <v>819</v>
      </c>
      <c r="D237" s="467" t="s">
        <v>662</v>
      </c>
      <c r="E237" s="471">
        <v>2</v>
      </c>
      <c r="F237" s="467">
        <v>35700</v>
      </c>
      <c r="G237" s="467">
        <v>340</v>
      </c>
      <c r="H237" s="472">
        <v>105</v>
      </c>
      <c r="M237" s="471">
        <v>2</v>
      </c>
      <c r="N237" s="467">
        <v>35700</v>
      </c>
      <c r="O237" s="467">
        <v>340</v>
      </c>
      <c r="P237" s="472">
        <v>105</v>
      </c>
    </row>
    <row r="238" spans="2:24" x14ac:dyDescent="0.2">
      <c r="B238" s="467" t="s">
        <v>395</v>
      </c>
      <c r="C238" s="467" t="s">
        <v>820</v>
      </c>
      <c r="D238" s="467" t="s">
        <v>662</v>
      </c>
      <c r="E238" s="471">
        <v>2</v>
      </c>
      <c r="F238" s="467">
        <v>111376.35</v>
      </c>
      <c r="G238" s="467">
        <v>343</v>
      </c>
      <c r="H238" s="472">
        <v>324.70999999999998</v>
      </c>
      <c r="I238" s="471">
        <v>1</v>
      </c>
      <c r="J238" s="467">
        <v>75400</v>
      </c>
      <c r="K238" s="467">
        <v>260</v>
      </c>
      <c r="L238" s="472">
        <v>290</v>
      </c>
      <c r="M238" s="471">
        <v>1</v>
      </c>
      <c r="N238" s="467">
        <v>35976.35</v>
      </c>
      <c r="O238" s="467">
        <v>83</v>
      </c>
      <c r="P238" s="472">
        <v>433.45</v>
      </c>
    </row>
    <row r="239" spans="2:24" x14ac:dyDescent="0.2">
      <c r="B239" s="467" t="s">
        <v>396</v>
      </c>
      <c r="C239" s="467" t="s">
        <v>821</v>
      </c>
      <c r="D239" s="467" t="s">
        <v>662</v>
      </c>
      <c r="E239" s="471">
        <v>1</v>
      </c>
      <c r="F239" s="467">
        <v>6666.6</v>
      </c>
      <c r="G239" s="467">
        <v>20</v>
      </c>
      <c r="H239" s="472">
        <v>333.33</v>
      </c>
      <c r="I239" s="471">
        <v>1</v>
      </c>
      <c r="J239" s="467">
        <v>6666.6</v>
      </c>
      <c r="K239" s="467">
        <v>20</v>
      </c>
      <c r="L239" s="472">
        <v>333.33</v>
      </c>
    </row>
    <row r="240" spans="2:24" x14ac:dyDescent="0.2">
      <c r="B240" s="467" t="s">
        <v>397</v>
      </c>
      <c r="C240" s="467" t="s">
        <v>822</v>
      </c>
      <c r="D240" s="467" t="s">
        <v>662</v>
      </c>
      <c r="E240" s="471">
        <v>1</v>
      </c>
      <c r="F240" s="467">
        <v>437977.8</v>
      </c>
      <c r="G240" s="467">
        <v>7340</v>
      </c>
      <c r="H240" s="472">
        <v>59.67</v>
      </c>
      <c r="I240" s="471">
        <v>1</v>
      </c>
      <c r="J240" s="467">
        <v>437977.8</v>
      </c>
      <c r="K240" s="467">
        <v>7340</v>
      </c>
      <c r="L240" s="472">
        <v>59.67</v>
      </c>
    </row>
    <row r="241" spans="2:24" x14ac:dyDescent="0.2">
      <c r="B241" s="467" t="s">
        <v>398</v>
      </c>
      <c r="C241" s="467" t="s">
        <v>823</v>
      </c>
      <c r="D241" s="467" t="s">
        <v>662</v>
      </c>
      <c r="E241" s="471">
        <v>4</v>
      </c>
      <c r="F241" s="467">
        <v>712312.06</v>
      </c>
      <c r="G241" s="467">
        <v>7362</v>
      </c>
      <c r="H241" s="472">
        <v>96.76</v>
      </c>
      <c r="I241" s="471">
        <v>1</v>
      </c>
      <c r="J241" s="467">
        <v>583300</v>
      </c>
      <c r="K241" s="467">
        <v>5250</v>
      </c>
      <c r="L241" s="472">
        <v>111.1</v>
      </c>
      <c r="M241" s="471">
        <v>2</v>
      </c>
      <c r="N241" s="467">
        <v>42474.559999999998</v>
      </c>
      <c r="O241" s="467">
        <v>1682</v>
      </c>
      <c r="P241" s="472">
        <v>25.25</v>
      </c>
      <c r="U241" s="471">
        <v>1</v>
      </c>
      <c r="V241" s="467">
        <v>86537.5</v>
      </c>
      <c r="W241" s="467">
        <v>430</v>
      </c>
      <c r="X241" s="472">
        <v>201.25</v>
      </c>
    </row>
    <row r="242" spans="2:24" x14ac:dyDescent="0.2">
      <c r="B242" s="467" t="s">
        <v>399</v>
      </c>
      <c r="C242" s="467" t="s">
        <v>826</v>
      </c>
      <c r="D242" s="467" t="s">
        <v>658</v>
      </c>
      <c r="E242" s="471">
        <v>1</v>
      </c>
      <c r="F242" s="467">
        <v>8833.5</v>
      </c>
      <c r="G242" s="467">
        <v>50</v>
      </c>
      <c r="H242" s="472">
        <v>176.67</v>
      </c>
      <c r="I242" s="471">
        <v>1</v>
      </c>
      <c r="J242" s="467">
        <v>8833.5</v>
      </c>
      <c r="K242" s="467">
        <v>50</v>
      </c>
      <c r="L242" s="472">
        <v>176.67</v>
      </c>
    </row>
    <row r="243" spans="2:24" x14ac:dyDescent="0.2">
      <c r="B243" s="467" t="s">
        <v>400</v>
      </c>
      <c r="C243" s="467" t="s">
        <v>401</v>
      </c>
      <c r="D243" s="467" t="s">
        <v>658</v>
      </c>
      <c r="E243" s="471">
        <v>1</v>
      </c>
      <c r="F243" s="467">
        <v>149063.79999999999</v>
      </c>
      <c r="G243" s="467">
        <v>860</v>
      </c>
      <c r="H243" s="472">
        <v>173.33</v>
      </c>
      <c r="I243" s="471">
        <v>1</v>
      </c>
      <c r="J243" s="467">
        <v>149063.79999999999</v>
      </c>
      <c r="K243" s="467">
        <v>860</v>
      </c>
      <c r="L243" s="472">
        <v>173.33</v>
      </c>
    </row>
    <row r="244" spans="2:24" x14ac:dyDescent="0.2">
      <c r="B244" s="467" t="s">
        <v>402</v>
      </c>
      <c r="C244" s="467" t="s">
        <v>403</v>
      </c>
      <c r="D244" s="467" t="s">
        <v>662</v>
      </c>
      <c r="E244" s="471">
        <v>1</v>
      </c>
      <c r="F244" s="467">
        <v>185442.95</v>
      </c>
      <c r="G244" s="467">
        <v>385</v>
      </c>
      <c r="H244" s="472">
        <v>481.67</v>
      </c>
      <c r="I244" s="471">
        <v>1</v>
      </c>
      <c r="J244" s="467">
        <v>185442.95</v>
      </c>
      <c r="K244" s="467">
        <v>385</v>
      </c>
      <c r="L244" s="472">
        <v>481.67</v>
      </c>
    </row>
    <row r="245" spans="2:24" x14ac:dyDescent="0.2">
      <c r="B245" s="467" t="s">
        <v>406</v>
      </c>
      <c r="C245" s="467" t="s">
        <v>407</v>
      </c>
      <c r="D245" s="467" t="s">
        <v>658</v>
      </c>
      <c r="E245" s="471">
        <v>3</v>
      </c>
      <c r="F245" s="467">
        <v>955265.9</v>
      </c>
      <c r="G245" s="467">
        <v>14560</v>
      </c>
      <c r="H245" s="472">
        <v>65.61</v>
      </c>
      <c r="I245" s="471">
        <v>2</v>
      </c>
      <c r="J245" s="467">
        <v>955265.9</v>
      </c>
      <c r="K245" s="467">
        <v>14140</v>
      </c>
      <c r="L245" s="472">
        <v>67.56</v>
      </c>
      <c r="M245" s="471">
        <v>1</v>
      </c>
      <c r="N245" s="467">
        <v>0</v>
      </c>
      <c r="O245" s="467">
        <v>420</v>
      </c>
      <c r="P245" s="472">
        <v>0</v>
      </c>
    </row>
    <row r="246" spans="2:24" x14ac:dyDescent="0.2">
      <c r="B246" s="467" t="s">
        <v>764</v>
      </c>
      <c r="C246" s="467" t="s">
        <v>765</v>
      </c>
      <c r="D246" s="467" t="s">
        <v>658</v>
      </c>
      <c r="E246" s="471">
        <v>1</v>
      </c>
      <c r="F246" s="467">
        <v>1140729</v>
      </c>
      <c r="G246" s="467">
        <v>57700</v>
      </c>
      <c r="H246" s="472">
        <v>19.77</v>
      </c>
      <c r="U246" s="471">
        <v>1</v>
      </c>
      <c r="V246" s="467">
        <v>1140729</v>
      </c>
      <c r="W246" s="467">
        <v>57700</v>
      </c>
      <c r="X246" s="472">
        <v>19.77</v>
      </c>
    </row>
    <row r="247" spans="2:24" x14ac:dyDescent="0.2">
      <c r="B247" s="467" t="s">
        <v>29</v>
      </c>
      <c r="C247" s="467" t="s">
        <v>829</v>
      </c>
      <c r="D247" s="467" t="s">
        <v>662</v>
      </c>
      <c r="E247" s="471">
        <v>26</v>
      </c>
      <c r="F247" s="467">
        <v>743591.2300000001</v>
      </c>
      <c r="G247" s="467">
        <v>87355</v>
      </c>
      <c r="H247" s="472">
        <v>8.51</v>
      </c>
      <c r="I247" s="471">
        <v>6</v>
      </c>
      <c r="J247" s="467">
        <v>421144.64999999997</v>
      </c>
      <c r="K247" s="467">
        <v>43885</v>
      </c>
      <c r="L247" s="472">
        <v>9.6</v>
      </c>
      <c r="M247" s="471">
        <v>6</v>
      </c>
      <c r="N247" s="467">
        <v>125479.44</v>
      </c>
      <c r="O247" s="467">
        <v>23778</v>
      </c>
      <c r="P247" s="472">
        <v>5.28</v>
      </c>
      <c r="Q247" s="471">
        <v>4</v>
      </c>
      <c r="R247" s="467">
        <v>97688.6</v>
      </c>
      <c r="S247" s="467">
        <v>12650</v>
      </c>
      <c r="T247" s="472">
        <v>7.72</v>
      </c>
      <c r="U247" s="471">
        <v>9</v>
      </c>
      <c r="V247" s="467">
        <v>94169.24</v>
      </c>
      <c r="W247" s="467">
        <v>6832</v>
      </c>
      <c r="X247" s="472">
        <v>13.78</v>
      </c>
    </row>
  </sheetData>
  <mergeCells count="5">
    <mergeCell ref="E1:H3"/>
    <mergeCell ref="I1:L3"/>
    <mergeCell ref="M1:P3"/>
    <mergeCell ref="Q1:T3"/>
    <mergeCell ref="U1:X3"/>
  </mergeCells>
  <pageMargins left="0.7" right="0.7" top="0.75" bottom="0.75" header="0.3" footer="0.3"/>
  <pageSetup orientation="portrait" r:id="rId1"/>
  <headerFooter>
    <oddFooter>&amp;L&amp;1#&amp;"Calibri"&amp;11&amp;K000000Classification: Public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X265"/>
  <sheetViews>
    <sheetView workbookViewId="0">
      <selection sqref="A1:A1048576"/>
    </sheetView>
  </sheetViews>
  <sheetFormatPr defaultRowHeight="14.25" x14ac:dyDescent="0.2"/>
  <cols>
    <col min="1" max="1" width="3.28515625" style="467" customWidth="1"/>
    <col min="2" max="2" width="9.140625" style="467"/>
    <col min="3" max="3" width="50.140625" style="467" customWidth="1"/>
    <col min="4" max="4" width="20.42578125" style="467" customWidth="1"/>
    <col min="5" max="5" width="11.5703125" style="471" customWidth="1"/>
    <col min="6" max="7" width="14.5703125" style="467" customWidth="1"/>
    <col min="8" max="8" width="14.5703125" style="472" customWidth="1"/>
    <col min="9" max="9" width="11.5703125" style="471" customWidth="1"/>
    <col min="10" max="11" width="14.5703125" style="467" customWidth="1"/>
    <col min="12" max="12" width="14.5703125" style="472" customWidth="1"/>
    <col min="13" max="13" width="11.5703125" style="471" customWidth="1"/>
    <col min="14" max="15" width="14.5703125" style="467" customWidth="1"/>
    <col min="16" max="16" width="14.5703125" style="472" customWidth="1"/>
    <col min="17" max="17" width="11.5703125" style="471" customWidth="1"/>
    <col min="18" max="19" width="14.5703125" style="467" customWidth="1"/>
    <col min="20" max="20" width="14.5703125" style="472" customWidth="1"/>
    <col min="21" max="21" width="11.5703125" style="471" customWidth="1"/>
    <col min="22" max="23" width="14.5703125" style="467" customWidth="1"/>
    <col min="24" max="24" width="14.5703125" style="472" customWidth="1"/>
    <col min="25" max="258" width="9.140625" style="467"/>
    <col min="259" max="259" width="50.140625" style="467" customWidth="1"/>
    <col min="260" max="260" width="20.42578125" style="467" customWidth="1"/>
    <col min="261" max="261" width="11.5703125" style="467" customWidth="1"/>
    <col min="262" max="264" width="14.5703125" style="467" customWidth="1"/>
    <col min="265" max="265" width="11.5703125" style="467" customWidth="1"/>
    <col min="266" max="268" width="14.5703125" style="467" customWidth="1"/>
    <col min="269" max="269" width="11.5703125" style="467" customWidth="1"/>
    <col min="270" max="272" width="14.5703125" style="467" customWidth="1"/>
    <col min="273" max="273" width="11.5703125" style="467" customWidth="1"/>
    <col min="274" max="276" width="14.5703125" style="467" customWidth="1"/>
    <col min="277" max="277" width="11.5703125" style="467" customWidth="1"/>
    <col min="278" max="280" width="14.5703125" style="467" customWidth="1"/>
    <col min="281" max="514" width="9.140625" style="467"/>
    <col min="515" max="515" width="50.140625" style="467" customWidth="1"/>
    <col min="516" max="516" width="20.42578125" style="467" customWidth="1"/>
    <col min="517" max="517" width="11.5703125" style="467" customWidth="1"/>
    <col min="518" max="520" width="14.5703125" style="467" customWidth="1"/>
    <col min="521" max="521" width="11.5703125" style="467" customWidth="1"/>
    <col min="522" max="524" width="14.5703125" style="467" customWidth="1"/>
    <col min="525" max="525" width="11.5703125" style="467" customWidth="1"/>
    <col min="526" max="528" width="14.5703125" style="467" customWidth="1"/>
    <col min="529" max="529" width="11.5703125" style="467" customWidth="1"/>
    <col min="530" max="532" width="14.5703125" style="467" customWidth="1"/>
    <col min="533" max="533" width="11.5703125" style="467" customWidth="1"/>
    <col min="534" max="536" width="14.5703125" style="467" customWidth="1"/>
    <col min="537" max="770" width="9.140625" style="467"/>
    <col min="771" max="771" width="50.140625" style="467" customWidth="1"/>
    <col min="772" max="772" width="20.42578125" style="467" customWidth="1"/>
    <col min="773" max="773" width="11.5703125" style="467" customWidth="1"/>
    <col min="774" max="776" width="14.5703125" style="467" customWidth="1"/>
    <col min="777" max="777" width="11.5703125" style="467" customWidth="1"/>
    <col min="778" max="780" width="14.5703125" style="467" customWidth="1"/>
    <col min="781" max="781" width="11.5703125" style="467" customWidth="1"/>
    <col min="782" max="784" width="14.5703125" style="467" customWidth="1"/>
    <col min="785" max="785" width="11.5703125" style="467" customWidth="1"/>
    <col min="786" max="788" width="14.5703125" style="467" customWidth="1"/>
    <col min="789" max="789" width="11.5703125" style="467" customWidth="1"/>
    <col min="790" max="792" width="14.5703125" style="467" customWidth="1"/>
    <col min="793" max="1026" width="9.140625" style="467"/>
    <col min="1027" max="1027" width="50.140625" style="467" customWidth="1"/>
    <col min="1028" max="1028" width="20.42578125" style="467" customWidth="1"/>
    <col min="1029" max="1029" width="11.5703125" style="467" customWidth="1"/>
    <col min="1030" max="1032" width="14.5703125" style="467" customWidth="1"/>
    <col min="1033" max="1033" width="11.5703125" style="467" customWidth="1"/>
    <col min="1034" max="1036" width="14.5703125" style="467" customWidth="1"/>
    <col min="1037" max="1037" width="11.5703125" style="467" customWidth="1"/>
    <col min="1038" max="1040" width="14.5703125" style="467" customWidth="1"/>
    <col min="1041" max="1041" width="11.5703125" style="467" customWidth="1"/>
    <col min="1042" max="1044" width="14.5703125" style="467" customWidth="1"/>
    <col min="1045" max="1045" width="11.5703125" style="467" customWidth="1"/>
    <col min="1046" max="1048" width="14.5703125" style="467" customWidth="1"/>
    <col min="1049" max="1282" width="9.140625" style="467"/>
    <col min="1283" max="1283" width="50.140625" style="467" customWidth="1"/>
    <col min="1284" max="1284" width="20.42578125" style="467" customWidth="1"/>
    <col min="1285" max="1285" width="11.5703125" style="467" customWidth="1"/>
    <col min="1286" max="1288" width="14.5703125" style="467" customWidth="1"/>
    <col min="1289" max="1289" width="11.5703125" style="467" customWidth="1"/>
    <col min="1290" max="1292" width="14.5703125" style="467" customWidth="1"/>
    <col min="1293" max="1293" width="11.5703125" style="467" customWidth="1"/>
    <col min="1294" max="1296" width="14.5703125" style="467" customWidth="1"/>
    <col min="1297" max="1297" width="11.5703125" style="467" customWidth="1"/>
    <col min="1298" max="1300" width="14.5703125" style="467" customWidth="1"/>
    <col min="1301" max="1301" width="11.5703125" style="467" customWidth="1"/>
    <col min="1302" max="1304" width="14.5703125" style="467" customWidth="1"/>
    <col min="1305" max="1538" width="9.140625" style="467"/>
    <col min="1539" max="1539" width="50.140625" style="467" customWidth="1"/>
    <col min="1540" max="1540" width="20.42578125" style="467" customWidth="1"/>
    <col min="1541" max="1541" width="11.5703125" style="467" customWidth="1"/>
    <col min="1542" max="1544" width="14.5703125" style="467" customWidth="1"/>
    <col min="1545" max="1545" width="11.5703125" style="467" customWidth="1"/>
    <col min="1546" max="1548" width="14.5703125" style="467" customWidth="1"/>
    <col min="1549" max="1549" width="11.5703125" style="467" customWidth="1"/>
    <col min="1550" max="1552" width="14.5703125" style="467" customWidth="1"/>
    <col min="1553" max="1553" width="11.5703125" style="467" customWidth="1"/>
    <col min="1554" max="1556" width="14.5703125" style="467" customWidth="1"/>
    <col min="1557" max="1557" width="11.5703125" style="467" customWidth="1"/>
    <col min="1558" max="1560" width="14.5703125" style="467" customWidth="1"/>
    <col min="1561" max="1794" width="9.140625" style="467"/>
    <col min="1795" max="1795" width="50.140625" style="467" customWidth="1"/>
    <col min="1796" max="1796" width="20.42578125" style="467" customWidth="1"/>
    <col min="1797" max="1797" width="11.5703125" style="467" customWidth="1"/>
    <col min="1798" max="1800" width="14.5703125" style="467" customWidth="1"/>
    <col min="1801" max="1801" width="11.5703125" style="467" customWidth="1"/>
    <col min="1802" max="1804" width="14.5703125" style="467" customWidth="1"/>
    <col min="1805" max="1805" width="11.5703125" style="467" customWidth="1"/>
    <col min="1806" max="1808" width="14.5703125" style="467" customWidth="1"/>
    <col min="1809" max="1809" width="11.5703125" style="467" customWidth="1"/>
    <col min="1810" max="1812" width="14.5703125" style="467" customWidth="1"/>
    <col min="1813" max="1813" width="11.5703125" style="467" customWidth="1"/>
    <col min="1814" max="1816" width="14.5703125" style="467" customWidth="1"/>
    <col min="1817" max="2050" width="9.140625" style="467"/>
    <col min="2051" max="2051" width="50.140625" style="467" customWidth="1"/>
    <col min="2052" max="2052" width="20.42578125" style="467" customWidth="1"/>
    <col min="2053" max="2053" width="11.5703125" style="467" customWidth="1"/>
    <col min="2054" max="2056" width="14.5703125" style="467" customWidth="1"/>
    <col min="2057" max="2057" width="11.5703125" style="467" customWidth="1"/>
    <col min="2058" max="2060" width="14.5703125" style="467" customWidth="1"/>
    <col min="2061" max="2061" width="11.5703125" style="467" customWidth="1"/>
    <col min="2062" max="2064" width="14.5703125" style="467" customWidth="1"/>
    <col min="2065" max="2065" width="11.5703125" style="467" customWidth="1"/>
    <col min="2066" max="2068" width="14.5703125" style="467" customWidth="1"/>
    <col min="2069" max="2069" width="11.5703125" style="467" customWidth="1"/>
    <col min="2070" max="2072" width="14.5703125" style="467" customWidth="1"/>
    <col min="2073" max="2306" width="9.140625" style="467"/>
    <col min="2307" max="2307" width="50.140625" style="467" customWidth="1"/>
    <col min="2308" max="2308" width="20.42578125" style="467" customWidth="1"/>
    <col min="2309" max="2309" width="11.5703125" style="467" customWidth="1"/>
    <col min="2310" max="2312" width="14.5703125" style="467" customWidth="1"/>
    <col min="2313" max="2313" width="11.5703125" style="467" customWidth="1"/>
    <col min="2314" max="2316" width="14.5703125" style="467" customWidth="1"/>
    <col min="2317" max="2317" width="11.5703125" style="467" customWidth="1"/>
    <col min="2318" max="2320" width="14.5703125" style="467" customWidth="1"/>
    <col min="2321" max="2321" width="11.5703125" style="467" customWidth="1"/>
    <col min="2322" max="2324" width="14.5703125" style="467" customWidth="1"/>
    <col min="2325" max="2325" width="11.5703125" style="467" customWidth="1"/>
    <col min="2326" max="2328" width="14.5703125" style="467" customWidth="1"/>
    <col min="2329" max="2562" width="9.140625" style="467"/>
    <col min="2563" max="2563" width="50.140625" style="467" customWidth="1"/>
    <col min="2564" max="2564" width="20.42578125" style="467" customWidth="1"/>
    <col min="2565" max="2565" width="11.5703125" style="467" customWidth="1"/>
    <col min="2566" max="2568" width="14.5703125" style="467" customWidth="1"/>
    <col min="2569" max="2569" width="11.5703125" style="467" customWidth="1"/>
    <col min="2570" max="2572" width="14.5703125" style="467" customWidth="1"/>
    <col min="2573" max="2573" width="11.5703125" style="467" customWidth="1"/>
    <col min="2574" max="2576" width="14.5703125" style="467" customWidth="1"/>
    <col min="2577" max="2577" width="11.5703125" style="467" customWidth="1"/>
    <col min="2578" max="2580" width="14.5703125" style="467" customWidth="1"/>
    <col min="2581" max="2581" width="11.5703125" style="467" customWidth="1"/>
    <col min="2582" max="2584" width="14.5703125" style="467" customWidth="1"/>
    <col min="2585" max="2818" width="9.140625" style="467"/>
    <col min="2819" max="2819" width="50.140625" style="467" customWidth="1"/>
    <col min="2820" max="2820" width="20.42578125" style="467" customWidth="1"/>
    <col min="2821" max="2821" width="11.5703125" style="467" customWidth="1"/>
    <col min="2822" max="2824" width="14.5703125" style="467" customWidth="1"/>
    <col min="2825" max="2825" width="11.5703125" style="467" customWidth="1"/>
    <col min="2826" max="2828" width="14.5703125" style="467" customWidth="1"/>
    <col min="2829" max="2829" width="11.5703125" style="467" customWidth="1"/>
    <col min="2830" max="2832" width="14.5703125" style="467" customWidth="1"/>
    <col min="2833" max="2833" width="11.5703125" style="467" customWidth="1"/>
    <col min="2834" max="2836" width="14.5703125" style="467" customWidth="1"/>
    <col min="2837" max="2837" width="11.5703125" style="467" customWidth="1"/>
    <col min="2838" max="2840" width="14.5703125" style="467" customWidth="1"/>
    <col min="2841" max="3074" width="9.140625" style="467"/>
    <col min="3075" max="3075" width="50.140625" style="467" customWidth="1"/>
    <col min="3076" max="3076" width="20.42578125" style="467" customWidth="1"/>
    <col min="3077" max="3077" width="11.5703125" style="467" customWidth="1"/>
    <col min="3078" max="3080" width="14.5703125" style="467" customWidth="1"/>
    <col min="3081" max="3081" width="11.5703125" style="467" customWidth="1"/>
    <col min="3082" max="3084" width="14.5703125" style="467" customWidth="1"/>
    <col min="3085" max="3085" width="11.5703125" style="467" customWidth="1"/>
    <col min="3086" max="3088" width="14.5703125" style="467" customWidth="1"/>
    <col min="3089" max="3089" width="11.5703125" style="467" customWidth="1"/>
    <col min="3090" max="3092" width="14.5703125" style="467" customWidth="1"/>
    <col min="3093" max="3093" width="11.5703125" style="467" customWidth="1"/>
    <col min="3094" max="3096" width="14.5703125" style="467" customWidth="1"/>
    <col min="3097" max="3330" width="9.140625" style="467"/>
    <col min="3331" max="3331" width="50.140625" style="467" customWidth="1"/>
    <col min="3332" max="3332" width="20.42578125" style="467" customWidth="1"/>
    <col min="3333" max="3333" width="11.5703125" style="467" customWidth="1"/>
    <col min="3334" max="3336" width="14.5703125" style="467" customWidth="1"/>
    <col min="3337" max="3337" width="11.5703125" style="467" customWidth="1"/>
    <col min="3338" max="3340" width="14.5703125" style="467" customWidth="1"/>
    <col min="3341" max="3341" width="11.5703125" style="467" customWidth="1"/>
    <col min="3342" max="3344" width="14.5703125" style="467" customWidth="1"/>
    <col min="3345" max="3345" width="11.5703125" style="467" customWidth="1"/>
    <col min="3346" max="3348" width="14.5703125" style="467" customWidth="1"/>
    <col min="3349" max="3349" width="11.5703125" style="467" customWidth="1"/>
    <col min="3350" max="3352" width="14.5703125" style="467" customWidth="1"/>
    <col min="3353" max="3586" width="9.140625" style="467"/>
    <col min="3587" max="3587" width="50.140625" style="467" customWidth="1"/>
    <col min="3588" max="3588" width="20.42578125" style="467" customWidth="1"/>
    <col min="3589" max="3589" width="11.5703125" style="467" customWidth="1"/>
    <col min="3590" max="3592" width="14.5703125" style="467" customWidth="1"/>
    <col min="3593" max="3593" width="11.5703125" style="467" customWidth="1"/>
    <col min="3594" max="3596" width="14.5703125" style="467" customWidth="1"/>
    <col min="3597" max="3597" width="11.5703125" style="467" customWidth="1"/>
    <col min="3598" max="3600" width="14.5703125" style="467" customWidth="1"/>
    <col min="3601" max="3601" width="11.5703125" style="467" customWidth="1"/>
    <col min="3602" max="3604" width="14.5703125" style="467" customWidth="1"/>
    <col min="3605" max="3605" width="11.5703125" style="467" customWidth="1"/>
    <col min="3606" max="3608" width="14.5703125" style="467" customWidth="1"/>
    <col min="3609" max="3842" width="9.140625" style="467"/>
    <col min="3843" max="3843" width="50.140625" style="467" customWidth="1"/>
    <col min="3844" max="3844" width="20.42578125" style="467" customWidth="1"/>
    <col min="3845" max="3845" width="11.5703125" style="467" customWidth="1"/>
    <col min="3846" max="3848" width="14.5703125" style="467" customWidth="1"/>
    <col min="3849" max="3849" width="11.5703125" style="467" customWidth="1"/>
    <col min="3850" max="3852" width="14.5703125" style="467" customWidth="1"/>
    <col min="3853" max="3853" width="11.5703125" style="467" customWidth="1"/>
    <col min="3854" max="3856" width="14.5703125" style="467" customWidth="1"/>
    <col min="3857" max="3857" width="11.5703125" style="467" customWidth="1"/>
    <col min="3858" max="3860" width="14.5703125" style="467" customWidth="1"/>
    <col min="3861" max="3861" width="11.5703125" style="467" customWidth="1"/>
    <col min="3862" max="3864" width="14.5703125" style="467" customWidth="1"/>
    <col min="3865" max="4098" width="9.140625" style="467"/>
    <col min="4099" max="4099" width="50.140625" style="467" customWidth="1"/>
    <col min="4100" max="4100" width="20.42578125" style="467" customWidth="1"/>
    <col min="4101" max="4101" width="11.5703125" style="467" customWidth="1"/>
    <col min="4102" max="4104" width="14.5703125" style="467" customWidth="1"/>
    <col min="4105" max="4105" width="11.5703125" style="467" customWidth="1"/>
    <col min="4106" max="4108" width="14.5703125" style="467" customWidth="1"/>
    <col min="4109" max="4109" width="11.5703125" style="467" customWidth="1"/>
    <col min="4110" max="4112" width="14.5703125" style="467" customWidth="1"/>
    <col min="4113" max="4113" width="11.5703125" style="467" customWidth="1"/>
    <col min="4114" max="4116" width="14.5703125" style="467" customWidth="1"/>
    <col min="4117" max="4117" width="11.5703125" style="467" customWidth="1"/>
    <col min="4118" max="4120" width="14.5703125" style="467" customWidth="1"/>
    <col min="4121" max="4354" width="9.140625" style="467"/>
    <col min="4355" max="4355" width="50.140625" style="467" customWidth="1"/>
    <col min="4356" max="4356" width="20.42578125" style="467" customWidth="1"/>
    <col min="4357" max="4357" width="11.5703125" style="467" customWidth="1"/>
    <col min="4358" max="4360" width="14.5703125" style="467" customWidth="1"/>
    <col min="4361" max="4361" width="11.5703125" style="467" customWidth="1"/>
    <col min="4362" max="4364" width="14.5703125" style="467" customWidth="1"/>
    <col min="4365" max="4365" width="11.5703125" style="467" customWidth="1"/>
    <col min="4366" max="4368" width="14.5703125" style="467" customWidth="1"/>
    <col min="4369" max="4369" width="11.5703125" style="467" customWidth="1"/>
    <col min="4370" max="4372" width="14.5703125" style="467" customWidth="1"/>
    <col min="4373" max="4373" width="11.5703125" style="467" customWidth="1"/>
    <col min="4374" max="4376" width="14.5703125" style="467" customWidth="1"/>
    <col min="4377" max="4610" width="9.140625" style="467"/>
    <col min="4611" max="4611" width="50.140625" style="467" customWidth="1"/>
    <col min="4612" max="4612" width="20.42578125" style="467" customWidth="1"/>
    <col min="4613" max="4613" width="11.5703125" style="467" customWidth="1"/>
    <col min="4614" max="4616" width="14.5703125" style="467" customWidth="1"/>
    <col min="4617" max="4617" width="11.5703125" style="467" customWidth="1"/>
    <col min="4618" max="4620" width="14.5703125" style="467" customWidth="1"/>
    <col min="4621" max="4621" width="11.5703125" style="467" customWidth="1"/>
    <col min="4622" max="4624" width="14.5703125" style="467" customWidth="1"/>
    <col min="4625" max="4625" width="11.5703125" style="467" customWidth="1"/>
    <col min="4626" max="4628" width="14.5703125" style="467" customWidth="1"/>
    <col min="4629" max="4629" width="11.5703125" style="467" customWidth="1"/>
    <col min="4630" max="4632" width="14.5703125" style="467" customWidth="1"/>
    <col min="4633" max="4866" width="9.140625" style="467"/>
    <col min="4867" max="4867" width="50.140625" style="467" customWidth="1"/>
    <col min="4868" max="4868" width="20.42578125" style="467" customWidth="1"/>
    <col min="4869" max="4869" width="11.5703125" style="467" customWidth="1"/>
    <col min="4870" max="4872" width="14.5703125" style="467" customWidth="1"/>
    <col min="4873" max="4873" width="11.5703125" style="467" customWidth="1"/>
    <col min="4874" max="4876" width="14.5703125" style="467" customWidth="1"/>
    <col min="4877" max="4877" width="11.5703125" style="467" customWidth="1"/>
    <col min="4878" max="4880" width="14.5703125" style="467" customWidth="1"/>
    <col min="4881" max="4881" width="11.5703125" style="467" customWidth="1"/>
    <col min="4882" max="4884" width="14.5703125" style="467" customWidth="1"/>
    <col min="4885" max="4885" width="11.5703125" style="467" customWidth="1"/>
    <col min="4886" max="4888" width="14.5703125" style="467" customWidth="1"/>
    <col min="4889" max="5122" width="9.140625" style="467"/>
    <col min="5123" max="5123" width="50.140625" style="467" customWidth="1"/>
    <col min="5124" max="5124" width="20.42578125" style="467" customWidth="1"/>
    <col min="5125" max="5125" width="11.5703125" style="467" customWidth="1"/>
    <col min="5126" max="5128" width="14.5703125" style="467" customWidth="1"/>
    <col min="5129" max="5129" width="11.5703125" style="467" customWidth="1"/>
    <col min="5130" max="5132" width="14.5703125" style="467" customWidth="1"/>
    <col min="5133" max="5133" width="11.5703125" style="467" customWidth="1"/>
    <col min="5134" max="5136" width="14.5703125" style="467" customWidth="1"/>
    <col min="5137" max="5137" width="11.5703125" style="467" customWidth="1"/>
    <col min="5138" max="5140" width="14.5703125" style="467" customWidth="1"/>
    <col min="5141" max="5141" width="11.5703125" style="467" customWidth="1"/>
    <col min="5142" max="5144" width="14.5703125" style="467" customWidth="1"/>
    <col min="5145" max="5378" width="9.140625" style="467"/>
    <col min="5379" max="5379" width="50.140625" style="467" customWidth="1"/>
    <col min="5380" max="5380" width="20.42578125" style="467" customWidth="1"/>
    <col min="5381" max="5381" width="11.5703125" style="467" customWidth="1"/>
    <col min="5382" max="5384" width="14.5703125" style="467" customWidth="1"/>
    <col min="5385" max="5385" width="11.5703125" style="467" customWidth="1"/>
    <col min="5386" max="5388" width="14.5703125" style="467" customWidth="1"/>
    <col min="5389" max="5389" width="11.5703125" style="467" customWidth="1"/>
    <col min="5390" max="5392" width="14.5703125" style="467" customWidth="1"/>
    <col min="5393" max="5393" width="11.5703125" style="467" customWidth="1"/>
    <col min="5394" max="5396" width="14.5703125" style="467" customWidth="1"/>
    <col min="5397" max="5397" width="11.5703125" style="467" customWidth="1"/>
    <col min="5398" max="5400" width="14.5703125" style="467" customWidth="1"/>
    <col min="5401" max="5634" width="9.140625" style="467"/>
    <col min="5635" max="5635" width="50.140625" style="467" customWidth="1"/>
    <col min="5636" max="5636" width="20.42578125" style="467" customWidth="1"/>
    <col min="5637" max="5637" width="11.5703125" style="467" customWidth="1"/>
    <col min="5638" max="5640" width="14.5703125" style="467" customWidth="1"/>
    <col min="5641" max="5641" width="11.5703125" style="467" customWidth="1"/>
    <col min="5642" max="5644" width="14.5703125" style="467" customWidth="1"/>
    <col min="5645" max="5645" width="11.5703125" style="467" customWidth="1"/>
    <col min="5646" max="5648" width="14.5703125" style="467" customWidth="1"/>
    <col min="5649" max="5649" width="11.5703125" style="467" customWidth="1"/>
    <col min="5650" max="5652" width="14.5703125" style="467" customWidth="1"/>
    <col min="5653" max="5653" width="11.5703125" style="467" customWidth="1"/>
    <col min="5654" max="5656" width="14.5703125" style="467" customWidth="1"/>
    <col min="5657" max="5890" width="9.140625" style="467"/>
    <col min="5891" max="5891" width="50.140625" style="467" customWidth="1"/>
    <col min="5892" max="5892" width="20.42578125" style="467" customWidth="1"/>
    <col min="5893" max="5893" width="11.5703125" style="467" customWidth="1"/>
    <col min="5894" max="5896" width="14.5703125" style="467" customWidth="1"/>
    <col min="5897" max="5897" width="11.5703125" style="467" customWidth="1"/>
    <col min="5898" max="5900" width="14.5703125" style="467" customWidth="1"/>
    <col min="5901" max="5901" width="11.5703125" style="467" customWidth="1"/>
    <col min="5902" max="5904" width="14.5703125" style="467" customWidth="1"/>
    <col min="5905" max="5905" width="11.5703125" style="467" customWidth="1"/>
    <col min="5906" max="5908" width="14.5703125" style="467" customWidth="1"/>
    <col min="5909" max="5909" width="11.5703125" style="467" customWidth="1"/>
    <col min="5910" max="5912" width="14.5703125" style="467" customWidth="1"/>
    <col min="5913" max="6146" width="9.140625" style="467"/>
    <col min="6147" max="6147" width="50.140625" style="467" customWidth="1"/>
    <col min="6148" max="6148" width="20.42578125" style="467" customWidth="1"/>
    <col min="6149" max="6149" width="11.5703125" style="467" customWidth="1"/>
    <col min="6150" max="6152" width="14.5703125" style="467" customWidth="1"/>
    <col min="6153" max="6153" width="11.5703125" style="467" customWidth="1"/>
    <col min="6154" max="6156" width="14.5703125" style="467" customWidth="1"/>
    <col min="6157" max="6157" width="11.5703125" style="467" customWidth="1"/>
    <col min="6158" max="6160" width="14.5703125" style="467" customWidth="1"/>
    <col min="6161" max="6161" width="11.5703125" style="467" customWidth="1"/>
    <col min="6162" max="6164" width="14.5703125" style="467" customWidth="1"/>
    <col min="6165" max="6165" width="11.5703125" style="467" customWidth="1"/>
    <col min="6166" max="6168" width="14.5703125" style="467" customWidth="1"/>
    <col min="6169" max="6402" width="9.140625" style="467"/>
    <col min="6403" max="6403" width="50.140625" style="467" customWidth="1"/>
    <col min="6404" max="6404" width="20.42578125" style="467" customWidth="1"/>
    <col min="6405" max="6405" width="11.5703125" style="467" customWidth="1"/>
    <col min="6406" max="6408" width="14.5703125" style="467" customWidth="1"/>
    <col min="6409" max="6409" width="11.5703125" style="467" customWidth="1"/>
    <col min="6410" max="6412" width="14.5703125" style="467" customWidth="1"/>
    <col min="6413" max="6413" width="11.5703125" style="467" customWidth="1"/>
    <col min="6414" max="6416" width="14.5703125" style="467" customWidth="1"/>
    <col min="6417" max="6417" width="11.5703125" style="467" customWidth="1"/>
    <col min="6418" max="6420" width="14.5703125" style="467" customWidth="1"/>
    <col min="6421" max="6421" width="11.5703125" style="467" customWidth="1"/>
    <col min="6422" max="6424" width="14.5703125" style="467" customWidth="1"/>
    <col min="6425" max="6658" width="9.140625" style="467"/>
    <col min="6659" max="6659" width="50.140625" style="467" customWidth="1"/>
    <col min="6660" max="6660" width="20.42578125" style="467" customWidth="1"/>
    <col min="6661" max="6661" width="11.5703125" style="467" customWidth="1"/>
    <col min="6662" max="6664" width="14.5703125" style="467" customWidth="1"/>
    <col min="6665" max="6665" width="11.5703125" style="467" customWidth="1"/>
    <col min="6666" max="6668" width="14.5703125" style="467" customWidth="1"/>
    <col min="6669" max="6669" width="11.5703125" style="467" customWidth="1"/>
    <col min="6670" max="6672" width="14.5703125" style="467" customWidth="1"/>
    <col min="6673" max="6673" width="11.5703125" style="467" customWidth="1"/>
    <col min="6674" max="6676" width="14.5703125" style="467" customWidth="1"/>
    <col min="6677" max="6677" width="11.5703125" style="467" customWidth="1"/>
    <col min="6678" max="6680" width="14.5703125" style="467" customWidth="1"/>
    <col min="6681" max="6914" width="9.140625" style="467"/>
    <col min="6915" max="6915" width="50.140625" style="467" customWidth="1"/>
    <col min="6916" max="6916" width="20.42578125" style="467" customWidth="1"/>
    <col min="6917" max="6917" width="11.5703125" style="467" customWidth="1"/>
    <col min="6918" max="6920" width="14.5703125" style="467" customWidth="1"/>
    <col min="6921" max="6921" width="11.5703125" style="467" customWidth="1"/>
    <col min="6922" max="6924" width="14.5703125" style="467" customWidth="1"/>
    <col min="6925" max="6925" width="11.5703125" style="467" customWidth="1"/>
    <col min="6926" max="6928" width="14.5703125" style="467" customWidth="1"/>
    <col min="6929" max="6929" width="11.5703125" style="467" customWidth="1"/>
    <col min="6930" max="6932" width="14.5703125" style="467" customWidth="1"/>
    <col min="6933" max="6933" width="11.5703125" style="467" customWidth="1"/>
    <col min="6934" max="6936" width="14.5703125" style="467" customWidth="1"/>
    <col min="6937" max="7170" width="9.140625" style="467"/>
    <col min="7171" max="7171" width="50.140625" style="467" customWidth="1"/>
    <col min="7172" max="7172" width="20.42578125" style="467" customWidth="1"/>
    <col min="7173" max="7173" width="11.5703125" style="467" customWidth="1"/>
    <col min="7174" max="7176" width="14.5703125" style="467" customWidth="1"/>
    <col min="7177" max="7177" width="11.5703125" style="467" customWidth="1"/>
    <col min="7178" max="7180" width="14.5703125" style="467" customWidth="1"/>
    <col min="7181" max="7181" width="11.5703125" style="467" customWidth="1"/>
    <col min="7182" max="7184" width="14.5703125" style="467" customWidth="1"/>
    <col min="7185" max="7185" width="11.5703125" style="467" customWidth="1"/>
    <col min="7186" max="7188" width="14.5703125" style="467" customWidth="1"/>
    <col min="7189" max="7189" width="11.5703125" style="467" customWidth="1"/>
    <col min="7190" max="7192" width="14.5703125" style="467" customWidth="1"/>
    <col min="7193" max="7426" width="9.140625" style="467"/>
    <col min="7427" max="7427" width="50.140625" style="467" customWidth="1"/>
    <col min="7428" max="7428" width="20.42578125" style="467" customWidth="1"/>
    <col min="7429" max="7429" width="11.5703125" style="467" customWidth="1"/>
    <col min="7430" max="7432" width="14.5703125" style="467" customWidth="1"/>
    <col min="7433" max="7433" width="11.5703125" style="467" customWidth="1"/>
    <col min="7434" max="7436" width="14.5703125" style="467" customWidth="1"/>
    <col min="7437" max="7437" width="11.5703125" style="467" customWidth="1"/>
    <col min="7438" max="7440" width="14.5703125" style="467" customWidth="1"/>
    <col min="7441" max="7441" width="11.5703125" style="467" customWidth="1"/>
    <col min="7442" max="7444" width="14.5703125" style="467" customWidth="1"/>
    <col min="7445" max="7445" width="11.5703125" style="467" customWidth="1"/>
    <col min="7446" max="7448" width="14.5703125" style="467" customWidth="1"/>
    <col min="7449" max="7682" width="9.140625" style="467"/>
    <col min="7683" max="7683" width="50.140625" style="467" customWidth="1"/>
    <col min="7684" max="7684" width="20.42578125" style="467" customWidth="1"/>
    <col min="7685" max="7685" width="11.5703125" style="467" customWidth="1"/>
    <col min="7686" max="7688" width="14.5703125" style="467" customWidth="1"/>
    <col min="7689" max="7689" width="11.5703125" style="467" customWidth="1"/>
    <col min="7690" max="7692" width="14.5703125" style="467" customWidth="1"/>
    <col min="7693" max="7693" width="11.5703125" style="467" customWidth="1"/>
    <col min="7694" max="7696" width="14.5703125" style="467" customWidth="1"/>
    <col min="7697" max="7697" width="11.5703125" style="467" customWidth="1"/>
    <col min="7698" max="7700" width="14.5703125" style="467" customWidth="1"/>
    <col min="7701" max="7701" width="11.5703125" style="467" customWidth="1"/>
    <col min="7702" max="7704" width="14.5703125" style="467" customWidth="1"/>
    <col min="7705" max="7938" width="9.140625" style="467"/>
    <col min="7939" max="7939" width="50.140625" style="467" customWidth="1"/>
    <col min="7940" max="7940" width="20.42578125" style="467" customWidth="1"/>
    <col min="7941" max="7941" width="11.5703125" style="467" customWidth="1"/>
    <col min="7942" max="7944" width="14.5703125" style="467" customWidth="1"/>
    <col min="7945" max="7945" width="11.5703125" style="467" customWidth="1"/>
    <col min="7946" max="7948" width="14.5703125" style="467" customWidth="1"/>
    <col min="7949" max="7949" width="11.5703125" style="467" customWidth="1"/>
    <col min="7950" max="7952" width="14.5703125" style="467" customWidth="1"/>
    <col min="7953" max="7953" width="11.5703125" style="467" customWidth="1"/>
    <col min="7954" max="7956" width="14.5703125" style="467" customWidth="1"/>
    <col min="7957" max="7957" width="11.5703125" style="467" customWidth="1"/>
    <col min="7958" max="7960" width="14.5703125" style="467" customWidth="1"/>
    <col min="7961" max="8194" width="9.140625" style="467"/>
    <col min="8195" max="8195" width="50.140625" style="467" customWidth="1"/>
    <col min="8196" max="8196" width="20.42578125" style="467" customWidth="1"/>
    <col min="8197" max="8197" width="11.5703125" style="467" customWidth="1"/>
    <col min="8198" max="8200" width="14.5703125" style="467" customWidth="1"/>
    <col min="8201" max="8201" width="11.5703125" style="467" customWidth="1"/>
    <col min="8202" max="8204" width="14.5703125" style="467" customWidth="1"/>
    <col min="8205" max="8205" width="11.5703125" style="467" customWidth="1"/>
    <col min="8206" max="8208" width="14.5703125" style="467" customWidth="1"/>
    <col min="8209" max="8209" width="11.5703125" style="467" customWidth="1"/>
    <col min="8210" max="8212" width="14.5703125" style="467" customWidth="1"/>
    <col min="8213" max="8213" width="11.5703125" style="467" customWidth="1"/>
    <col min="8214" max="8216" width="14.5703125" style="467" customWidth="1"/>
    <col min="8217" max="8450" width="9.140625" style="467"/>
    <col min="8451" max="8451" width="50.140625" style="467" customWidth="1"/>
    <col min="8452" max="8452" width="20.42578125" style="467" customWidth="1"/>
    <col min="8453" max="8453" width="11.5703125" style="467" customWidth="1"/>
    <col min="8454" max="8456" width="14.5703125" style="467" customWidth="1"/>
    <col min="8457" max="8457" width="11.5703125" style="467" customWidth="1"/>
    <col min="8458" max="8460" width="14.5703125" style="467" customWidth="1"/>
    <col min="8461" max="8461" width="11.5703125" style="467" customWidth="1"/>
    <col min="8462" max="8464" width="14.5703125" style="467" customWidth="1"/>
    <col min="8465" max="8465" width="11.5703125" style="467" customWidth="1"/>
    <col min="8466" max="8468" width="14.5703125" style="467" customWidth="1"/>
    <col min="8469" max="8469" width="11.5703125" style="467" customWidth="1"/>
    <col min="8470" max="8472" width="14.5703125" style="467" customWidth="1"/>
    <col min="8473" max="8706" width="9.140625" style="467"/>
    <col min="8707" max="8707" width="50.140625" style="467" customWidth="1"/>
    <col min="8708" max="8708" width="20.42578125" style="467" customWidth="1"/>
    <col min="8709" max="8709" width="11.5703125" style="467" customWidth="1"/>
    <col min="8710" max="8712" width="14.5703125" style="467" customWidth="1"/>
    <col min="8713" max="8713" width="11.5703125" style="467" customWidth="1"/>
    <col min="8714" max="8716" width="14.5703125" style="467" customWidth="1"/>
    <col min="8717" max="8717" width="11.5703125" style="467" customWidth="1"/>
    <col min="8718" max="8720" width="14.5703125" style="467" customWidth="1"/>
    <col min="8721" max="8721" width="11.5703125" style="467" customWidth="1"/>
    <col min="8722" max="8724" width="14.5703125" style="467" customWidth="1"/>
    <col min="8725" max="8725" width="11.5703125" style="467" customWidth="1"/>
    <col min="8726" max="8728" width="14.5703125" style="467" customWidth="1"/>
    <col min="8729" max="8962" width="9.140625" style="467"/>
    <col min="8963" max="8963" width="50.140625" style="467" customWidth="1"/>
    <col min="8964" max="8964" width="20.42578125" style="467" customWidth="1"/>
    <col min="8965" max="8965" width="11.5703125" style="467" customWidth="1"/>
    <col min="8966" max="8968" width="14.5703125" style="467" customWidth="1"/>
    <col min="8969" max="8969" width="11.5703125" style="467" customWidth="1"/>
    <col min="8970" max="8972" width="14.5703125" style="467" customWidth="1"/>
    <col min="8973" max="8973" width="11.5703125" style="467" customWidth="1"/>
    <col min="8974" max="8976" width="14.5703125" style="467" customWidth="1"/>
    <col min="8977" max="8977" width="11.5703125" style="467" customWidth="1"/>
    <col min="8978" max="8980" width="14.5703125" style="467" customWidth="1"/>
    <col min="8981" max="8981" width="11.5703125" style="467" customWidth="1"/>
    <col min="8982" max="8984" width="14.5703125" style="467" customWidth="1"/>
    <col min="8985" max="9218" width="9.140625" style="467"/>
    <col min="9219" max="9219" width="50.140625" style="467" customWidth="1"/>
    <col min="9220" max="9220" width="20.42578125" style="467" customWidth="1"/>
    <col min="9221" max="9221" width="11.5703125" style="467" customWidth="1"/>
    <col min="9222" max="9224" width="14.5703125" style="467" customWidth="1"/>
    <col min="9225" max="9225" width="11.5703125" style="467" customWidth="1"/>
    <col min="9226" max="9228" width="14.5703125" style="467" customWidth="1"/>
    <col min="9229" max="9229" width="11.5703125" style="467" customWidth="1"/>
    <col min="9230" max="9232" width="14.5703125" style="467" customWidth="1"/>
    <col min="9233" max="9233" width="11.5703125" style="467" customWidth="1"/>
    <col min="9234" max="9236" width="14.5703125" style="467" customWidth="1"/>
    <col min="9237" max="9237" width="11.5703125" style="467" customWidth="1"/>
    <col min="9238" max="9240" width="14.5703125" style="467" customWidth="1"/>
    <col min="9241" max="9474" width="9.140625" style="467"/>
    <col min="9475" max="9475" width="50.140625" style="467" customWidth="1"/>
    <col min="9476" max="9476" width="20.42578125" style="467" customWidth="1"/>
    <col min="9477" max="9477" width="11.5703125" style="467" customWidth="1"/>
    <col min="9478" max="9480" width="14.5703125" style="467" customWidth="1"/>
    <col min="9481" max="9481" width="11.5703125" style="467" customWidth="1"/>
    <col min="9482" max="9484" width="14.5703125" style="467" customWidth="1"/>
    <col min="9485" max="9485" width="11.5703125" style="467" customWidth="1"/>
    <col min="9486" max="9488" width="14.5703125" style="467" customWidth="1"/>
    <col min="9489" max="9489" width="11.5703125" style="467" customWidth="1"/>
    <col min="9490" max="9492" width="14.5703125" style="467" customWidth="1"/>
    <col min="9493" max="9493" width="11.5703125" style="467" customWidth="1"/>
    <col min="9494" max="9496" width="14.5703125" style="467" customWidth="1"/>
    <col min="9497" max="9730" width="9.140625" style="467"/>
    <col min="9731" max="9731" width="50.140625" style="467" customWidth="1"/>
    <col min="9732" max="9732" width="20.42578125" style="467" customWidth="1"/>
    <col min="9733" max="9733" width="11.5703125" style="467" customWidth="1"/>
    <col min="9734" max="9736" width="14.5703125" style="467" customWidth="1"/>
    <col min="9737" max="9737" width="11.5703125" style="467" customWidth="1"/>
    <col min="9738" max="9740" width="14.5703125" style="467" customWidth="1"/>
    <col min="9741" max="9741" width="11.5703125" style="467" customWidth="1"/>
    <col min="9742" max="9744" width="14.5703125" style="467" customWidth="1"/>
    <col min="9745" max="9745" width="11.5703125" style="467" customWidth="1"/>
    <col min="9746" max="9748" width="14.5703125" style="467" customWidth="1"/>
    <col min="9749" max="9749" width="11.5703125" style="467" customWidth="1"/>
    <col min="9750" max="9752" width="14.5703125" style="467" customWidth="1"/>
    <col min="9753" max="9986" width="9.140625" style="467"/>
    <col min="9987" max="9987" width="50.140625" style="467" customWidth="1"/>
    <col min="9988" max="9988" width="20.42578125" style="467" customWidth="1"/>
    <col min="9989" max="9989" width="11.5703125" style="467" customWidth="1"/>
    <col min="9990" max="9992" width="14.5703125" style="467" customWidth="1"/>
    <col min="9993" max="9993" width="11.5703125" style="467" customWidth="1"/>
    <col min="9994" max="9996" width="14.5703125" style="467" customWidth="1"/>
    <col min="9997" max="9997" width="11.5703125" style="467" customWidth="1"/>
    <col min="9998" max="10000" width="14.5703125" style="467" customWidth="1"/>
    <col min="10001" max="10001" width="11.5703125" style="467" customWidth="1"/>
    <col min="10002" max="10004" width="14.5703125" style="467" customWidth="1"/>
    <col min="10005" max="10005" width="11.5703125" style="467" customWidth="1"/>
    <col min="10006" max="10008" width="14.5703125" style="467" customWidth="1"/>
    <col min="10009" max="10242" width="9.140625" style="467"/>
    <col min="10243" max="10243" width="50.140625" style="467" customWidth="1"/>
    <col min="10244" max="10244" width="20.42578125" style="467" customWidth="1"/>
    <col min="10245" max="10245" width="11.5703125" style="467" customWidth="1"/>
    <col min="10246" max="10248" width="14.5703125" style="467" customWidth="1"/>
    <col min="10249" max="10249" width="11.5703125" style="467" customWidth="1"/>
    <col min="10250" max="10252" width="14.5703125" style="467" customWidth="1"/>
    <col min="10253" max="10253" width="11.5703125" style="467" customWidth="1"/>
    <col min="10254" max="10256" width="14.5703125" style="467" customWidth="1"/>
    <col min="10257" max="10257" width="11.5703125" style="467" customWidth="1"/>
    <col min="10258" max="10260" width="14.5703125" style="467" customWidth="1"/>
    <col min="10261" max="10261" width="11.5703125" style="467" customWidth="1"/>
    <col min="10262" max="10264" width="14.5703125" style="467" customWidth="1"/>
    <col min="10265" max="10498" width="9.140625" style="467"/>
    <col min="10499" max="10499" width="50.140625" style="467" customWidth="1"/>
    <col min="10500" max="10500" width="20.42578125" style="467" customWidth="1"/>
    <col min="10501" max="10501" width="11.5703125" style="467" customWidth="1"/>
    <col min="10502" max="10504" width="14.5703125" style="467" customWidth="1"/>
    <col min="10505" max="10505" width="11.5703125" style="467" customWidth="1"/>
    <col min="10506" max="10508" width="14.5703125" style="467" customWidth="1"/>
    <col min="10509" max="10509" width="11.5703125" style="467" customWidth="1"/>
    <col min="10510" max="10512" width="14.5703125" style="467" customWidth="1"/>
    <col min="10513" max="10513" width="11.5703125" style="467" customWidth="1"/>
    <col min="10514" max="10516" width="14.5703125" style="467" customWidth="1"/>
    <col min="10517" max="10517" width="11.5703125" style="467" customWidth="1"/>
    <col min="10518" max="10520" width="14.5703125" style="467" customWidth="1"/>
    <col min="10521" max="10754" width="9.140625" style="467"/>
    <col min="10755" max="10755" width="50.140625" style="467" customWidth="1"/>
    <col min="10756" max="10756" width="20.42578125" style="467" customWidth="1"/>
    <col min="10757" max="10757" width="11.5703125" style="467" customWidth="1"/>
    <col min="10758" max="10760" width="14.5703125" style="467" customWidth="1"/>
    <col min="10761" max="10761" width="11.5703125" style="467" customWidth="1"/>
    <col min="10762" max="10764" width="14.5703125" style="467" customWidth="1"/>
    <col min="10765" max="10765" width="11.5703125" style="467" customWidth="1"/>
    <col min="10766" max="10768" width="14.5703125" style="467" customWidth="1"/>
    <col min="10769" max="10769" width="11.5703125" style="467" customWidth="1"/>
    <col min="10770" max="10772" width="14.5703125" style="467" customWidth="1"/>
    <col min="10773" max="10773" width="11.5703125" style="467" customWidth="1"/>
    <col min="10774" max="10776" width="14.5703125" style="467" customWidth="1"/>
    <col min="10777" max="11010" width="9.140625" style="467"/>
    <col min="11011" max="11011" width="50.140625" style="467" customWidth="1"/>
    <col min="11012" max="11012" width="20.42578125" style="467" customWidth="1"/>
    <col min="11013" max="11013" width="11.5703125" style="467" customWidth="1"/>
    <col min="11014" max="11016" width="14.5703125" style="467" customWidth="1"/>
    <col min="11017" max="11017" width="11.5703125" style="467" customWidth="1"/>
    <col min="11018" max="11020" width="14.5703125" style="467" customWidth="1"/>
    <col min="11021" max="11021" width="11.5703125" style="467" customWidth="1"/>
    <col min="11022" max="11024" width="14.5703125" style="467" customWidth="1"/>
    <col min="11025" max="11025" width="11.5703125" style="467" customWidth="1"/>
    <col min="11026" max="11028" width="14.5703125" style="467" customWidth="1"/>
    <col min="11029" max="11029" width="11.5703125" style="467" customWidth="1"/>
    <col min="11030" max="11032" width="14.5703125" style="467" customWidth="1"/>
    <col min="11033" max="11266" width="9.140625" style="467"/>
    <col min="11267" max="11267" width="50.140625" style="467" customWidth="1"/>
    <col min="11268" max="11268" width="20.42578125" style="467" customWidth="1"/>
    <col min="11269" max="11269" width="11.5703125" style="467" customWidth="1"/>
    <col min="11270" max="11272" width="14.5703125" style="467" customWidth="1"/>
    <col min="11273" max="11273" width="11.5703125" style="467" customWidth="1"/>
    <col min="11274" max="11276" width="14.5703125" style="467" customWidth="1"/>
    <col min="11277" max="11277" width="11.5703125" style="467" customWidth="1"/>
    <col min="11278" max="11280" width="14.5703125" style="467" customWidth="1"/>
    <col min="11281" max="11281" width="11.5703125" style="467" customWidth="1"/>
    <col min="11282" max="11284" width="14.5703125" style="467" customWidth="1"/>
    <col min="11285" max="11285" width="11.5703125" style="467" customWidth="1"/>
    <col min="11286" max="11288" width="14.5703125" style="467" customWidth="1"/>
    <col min="11289" max="11522" width="9.140625" style="467"/>
    <col min="11523" max="11523" width="50.140625" style="467" customWidth="1"/>
    <col min="11524" max="11524" width="20.42578125" style="467" customWidth="1"/>
    <col min="11525" max="11525" width="11.5703125" style="467" customWidth="1"/>
    <col min="11526" max="11528" width="14.5703125" style="467" customWidth="1"/>
    <col min="11529" max="11529" width="11.5703125" style="467" customWidth="1"/>
    <col min="11530" max="11532" width="14.5703125" style="467" customWidth="1"/>
    <col min="11533" max="11533" width="11.5703125" style="467" customWidth="1"/>
    <col min="11534" max="11536" width="14.5703125" style="467" customWidth="1"/>
    <col min="11537" max="11537" width="11.5703125" style="467" customWidth="1"/>
    <col min="11538" max="11540" width="14.5703125" style="467" customWidth="1"/>
    <col min="11541" max="11541" width="11.5703125" style="467" customWidth="1"/>
    <col min="11542" max="11544" width="14.5703125" style="467" customWidth="1"/>
    <col min="11545" max="11778" width="9.140625" style="467"/>
    <col min="11779" max="11779" width="50.140625" style="467" customWidth="1"/>
    <col min="11780" max="11780" width="20.42578125" style="467" customWidth="1"/>
    <col min="11781" max="11781" width="11.5703125" style="467" customWidth="1"/>
    <col min="11782" max="11784" width="14.5703125" style="467" customWidth="1"/>
    <col min="11785" max="11785" width="11.5703125" style="467" customWidth="1"/>
    <col min="11786" max="11788" width="14.5703125" style="467" customWidth="1"/>
    <col min="11789" max="11789" width="11.5703125" style="467" customWidth="1"/>
    <col min="11790" max="11792" width="14.5703125" style="467" customWidth="1"/>
    <col min="11793" max="11793" width="11.5703125" style="467" customWidth="1"/>
    <col min="11794" max="11796" width="14.5703125" style="467" customWidth="1"/>
    <col min="11797" max="11797" width="11.5703125" style="467" customWidth="1"/>
    <col min="11798" max="11800" width="14.5703125" style="467" customWidth="1"/>
    <col min="11801" max="12034" width="9.140625" style="467"/>
    <col min="12035" max="12035" width="50.140625" style="467" customWidth="1"/>
    <col min="12036" max="12036" width="20.42578125" style="467" customWidth="1"/>
    <col min="12037" max="12037" width="11.5703125" style="467" customWidth="1"/>
    <col min="12038" max="12040" width="14.5703125" style="467" customWidth="1"/>
    <col min="12041" max="12041" width="11.5703125" style="467" customWidth="1"/>
    <col min="12042" max="12044" width="14.5703125" style="467" customWidth="1"/>
    <col min="12045" max="12045" width="11.5703125" style="467" customWidth="1"/>
    <col min="12046" max="12048" width="14.5703125" style="467" customWidth="1"/>
    <col min="12049" max="12049" width="11.5703125" style="467" customWidth="1"/>
    <col min="12050" max="12052" width="14.5703125" style="467" customWidth="1"/>
    <col min="12053" max="12053" width="11.5703125" style="467" customWidth="1"/>
    <col min="12054" max="12056" width="14.5703125" style="467" customWidth="1"/>
    <col min="12057" max="12290" width="9.140625" style="467"/>
    <col min="12291" max="12291" width="50.140625" style="467" customWidth="1"/>
    <col min="12292" max="12292" width="20.42578125" style="467" customWidth="1"/>
    <col min="12293" max="12293" width="11.5703125" style="467" customWidth="1"/>
    <col min="12294" max="12296" width="14.5703125" style="467" customWidth="1"/>
    <col min="12297" max="12297" width="11.5703125" style="467" customWidth="1"/>
    <col min="12298" max="12300" width="14.5703125" style="467" customWidth="1"/>
    <col min="12301" max="12301" width="11.5703125" style="467" customWidth="1"/>
    <col min="12302" max="12304" width="14.5703125" style="467" customWidth="1"/>
    <col min="12305" max="12305" width="11.5703125" style="467" customWidth="1"/>
    <col min="12306" max="12308" width="14.5703125" style="467" customWidth="1"/>
    <col min="12309" max="12309" width="11.5703125" style="467" customWidth="1"/>
    <col min="12310" max="12312" width="14.5703125" style="467" customWidth="1"/>
    <col min="12313" max="12546" width="9.140625" style="467"/>
    <col min="12547" max="12547" width="50.140625" style="467" customWidth="1"/>
    <col min="12548" max="12548" width="20.42578125" style="467" customWidth="1"/>
    <col min="12549" max="12549" width="11.5703125" style="467" customWidth="1"/>
    <col min="12550" max="12552" width="14.5703125" style="467" customWidth="1"/>
    <col min="12553" max="12553" width="11.5703125" style="467" customWidth="1"/>
    <col min="12554" max="12556" width="14.5703125" style="467" customWidth="1"/>
    <col min="12557" max="12557" width="11.5703125" style="467" customWidth="1"/>
    <col min="12558" max="12560" width="14.5703125" style="467" customWidth="1"/>
    <col min="12561" max="12561" width="11.5703125" style="467" customWidth="1"/>
    <col min="12562" max="12564" width="14.5703125" style="467" customWidth="1"/>
    <col min="12565" max="12565" width="11.5703125" style="467" customWidth="1"/>
    <col min="12566" max="12568" width="14.5703125" style="467" customWidth="1"/>
    <col min="12569" max="12802" width="9.140625" style="467"/>
    <col min="12803" max="12803" width="50.140625" style="467" customWidth="1"/>
    <col min="12804" max="12804" width="20.42578125" style="467" customWidth="1"/>
    <col min="12805" max="12805" width="11.5703125" style="467" customWidth="1"/>
    <col min="12806" max="12808" width="14.5703125" style="467" customWidth="1"/>
    <col min="12809" max="12809" width="11.5703125" style="467" customWidth="1"/>
    <col min="12810" max="12812" width="14.5703125" style="467" customWidth="1"/>
    <col min="12813" max="12813" width="11.5703125" style="467" customWidth="1"/>
    <col min="12814" max="12816" width="14.5703125" style="467" customWidth="1"/>
    <col min="12817" max="12817" width="11.5703125" style="467" customWidth="1"/>
    <col min="12818" max="12820" width="14.5703125" style="467" customWidth="1"/>
    <col min="12821" max="12821" width="11.5703125" style="467" customWidth="1"/>
    <col min="12822" max="12824" width="14.5703125" style="467" customWidth="1"/>
    <col min="12825" max="13058" width="9.140625" style="467"/>
    <col min="13059" max="13059" width="50.140625" style="467" customWidth="1"/>
    <col min="13060" max="13060" width="20.42578125" style="467" customWidth="1"/>
    <col min="13061" max="13061" width="11.5703125" style="467" customWidth="1"/>
    <col min="13062" max="13064" width="14.5703125" style="467" customWidth="1"/>
    <col min="13065" max="13065" width="11.5703125" style="467" customWidth="1"/>
    <col min="13066" max="13068" width="14.5703125" style="467" customWidth="1"/>
    <col min="13069" max="13069" width="11.5703125" style="467" customWidth="1"/>
    <col min="13070" max="13072" width="14.5703125" style="467" customWidth="1"/>
    <col min="13073" max="13073" width="11.5703125" style="467" customWidth="1"/>
    <col min="13074" max="13076" width="14.5703125" style="467" customWidth="1"/>
    <col min="13077" max="13077" width="11.5703125" style="467" customWidth="1"/>
    <col min="13078" max="13080" width="14.5703125" style="467" customWidth="1"/>
    <col min="13081" max="13314" width="9.140625" style="467"/>
    <col min="13315" max="13315" width="50.140625" style="467" customWidth="1"/>
    <col min="13316" max="13316" width="20.42578125" style="467" customWidth="1"/>
    <col min="13317" max="13317" width="11.5703125" style="467" customWidth="1"/>
    <col min="13318" max="13320" width="14.5703125" style="467" customWidth="1"/>
    <col min="13321" max="13321" width="11.5703125" style="467" customWidth="1"/>
    <col min="13322" max="13324" width="14.5703125" style="467" customWidth="1"/>
    <col min="13325" max="13325" width="11.5703125" style="467" customWidth="1"/>
    <col min="13326" max="13328" width="14.5703125" style="467" customWidth="1"/>
    <col min="13329" max="13329" width="11.5703125" style="467" customWidth="1"/>
    <col min="13330" max="13332" width="14.5703125" style="467" customWidth="1"/>
    <col min="13333" max="13333" width="11.5703125" style="467" customWidth="1"/>
    <col min="13334" max="13336" width="14.5703125" style="467" customWidth="1"/>
    <col min="13337" max="13570" width="9.140625" style="467"/>
    <col min="13571" max="13571" width="50.140625" style="467" customWidth="1"/>
    <col min="13572" max="13572" width="20.42578125" style="467" customWidth="1"/>
    <col min="13573" max="13573" width="11.5703125" style="467" customWidth="1"/>
    <col min="13574" max="13576" width="14.5703125" style="467" customWidth="1"/>
    <col min="13577" max="13577" width="11.5703125" style="467" customWidth="1"/>
    <col min="13578" max="13580" width="14.5703125" style="467" customWidth="1"/>
    <col min="13581" max="13581" width="11.5703125" style="467" customWidth="1"/>
    <col min="13582" max="13584" width="14.5703125" style="467" customWidth="1"/>
    <col min="13585" max="13585" width="11.5703125" style="467" customWidth="1"/>
    <col min="13586" max="13588" width="14.5703125" style="467" customWidth="1"/>
    <col min="13589" max="13589" width="11.5703125" style="467" customWidth="1"/>
    <col min="13590" max="13592" width="14.5703125" style="467" customWidth="1"/>
    <col min="13593" max="13826" width="9.140625" style="467"/>
    <col min="13827" max="13827" width="50.140625" style="467" customWidth="1"/>
    <col min="13828" max="13828" width="20.42578125" style="467" customWidth="1"/>
    <col min="13829" max="13829" width="11.5703125" style="467" customWidth="1"/>
    <col min="13830" max="13832" width="14.5703125" style="467" customWidth="1"/>
    <col min="13833" max="13833" width="11.5703125" style="467" customWidth="1"/>
    <col min="13834" max="13836" width="14.5703125" style="467" customWidth="1"/>
    <col min="13837" max="13837" width="11.5703125" style="467" customWidth="1"/>
    <col min="13838" max="13840" width="14.5703125" style="467" customWidth="1"/>
    <col min="13841" max="13841" width="11.5703125" style="467" customWidth="1"/>
    <col min="13842" max="13844" width="14.5703125" style="467" customWidth="1"/>
    <col min="13845" max="13845" width="11.5703125" style="467" customWidth="1"/>
    <col min="13846" max="13848" width="14.5703125" style="467" customWidth="1"/>
    <col min="13849" max="14082" width="9.140625" style="467"/>
    <col min="14083" max="14083" width="50.140625" style="467" customWidth="1"/>
    <col min="14084" max="14084" width="20.42578125" style="467" customWidth="1"/>
    <col min="14085" max="14085" width="11.5703125" style="467" customWidth="1"/>
    <col min="14086" max="14088" width="14.5703125" style="467" customWidth="1"/>
    <col min="14089" max="14089" width="11.5703125" style="467" customWidth="1"/>
    <col min="14090" max="14092" width="14.5703125" style="467" customWidth="1"/>
    <col min="14093" max="14093" width="11.5703125" style="467" customWidth="1"/>
    <col min="14094" max="14096" width="14.5703125" style="467" customWidth="1"/>
    <col min="14097" max="14097" width="11.5703125" style="467" customWidth="1"/>
    <col min="14098" max="14100" width="14.5703125" style="467" customWidth="1"/>
    <col min="14101" max="14101" width="11.5703125" style="467" customWidth="1"/>
    <col min="14102" max="14104" width="14.5703125" style="467" customWidth="1"/>
    <col min="14105" max="14338" width="9.140625" style="467"/>
    <col min="14339" max="14339" width="50.140625" style="467" customWidth="1"/>
    <col min="14340" max="14340" width="20.42578125" style="467" customWidth="1"/>
    <col min="14341" max="14341" width="11.5703125" style="467" customWidth="1"/>
    <col min="14342" max="14344" width="14.5703125" style="467" customWidth="1"/>
    <col min="14345" max="14345" width="11.5703125" style="467" customWidth="1"/>
    <col min="14346" max="14348" width="14.5703125" style="467" customWidth="1"/>
    <col min="14349" max="14349" width="11.5703125" style="467" customWidth="1"/>
    <col min="14350" max="14352" width="14.5703125" style="467" customWidth="1"/>
    <col min="14353" max="14353" width="11.5703125" style="467" customWidth="1"/>
    <col min="14354" max="14356" width="14.5703125" style="467" customWidth="1"/>
    <col min="14357" max="14357" width="11.5703125" style="467" customWidth="1"/>
    <col min="14358" max="14360" width="14.5703125" style="467" customWidth="1"/>
    <col min="14361" max="14594" width="9.140625" style="467"/>
    <col min="14595" max="14595" width="50.140625" style="467" customWidth="1"/>
    <col min="14596" max="14596" width="20.42578125" style="467" customWidth="1"/>
    <col min="14597" max="14597" width="11.5703125" style="467" customWidth="1"/>
    <col min="14598" max="14600" width="14.5703125" style="467" customWidth="1"/>
    <col min="14601" max="14601" width="11.5703125" style="467" customWidth="1"/>
    <col min="14602" max="14604" width="14.5703125" style="467" customWidth="1"/>
    <col min="14605" max="14605" width="11.5703125" style="467" customWidth="1"/>
    <col min="14606" max="14608" width="14.5703125" style="467" customWidth="1"/>
    <col min="14609" max="14609" width="11.5703125" style="467" customWidth="1"/>
    <col min="14610" max="14612" width="14.5703125" style="467" customWidth="1"/>
    <col min="14613" max="14613" width="11.5703125" style="467" customWidth="1"/>
    <col min="14614" max="14616" width="14.5703125" style="467" customWidth="1"/>
    <col min="14617" max="14850" width="9.140625" style="467"/>
    <col min="14851" max="14851" width="50.140625" style="467" customWidth="1"/>
    <col min="14852" max="14852" width="20.42578125" style="467" customWidth="1"/>
    <col min="14853" max="14853" width="11.5703125" style="467" customWidth="1"/>
    <col min="14854" max="14856" width="14.5703125" style="467" customWidth="1"/>
    <col min="14857" max="14857" width="11.5703125" style="467" customWidth="1"/>
    <col min="14858" max="14860" width="14.5703125" style="467" customWidth="1"/>
    <col min="14861" max="14861" width="11.5703125" style="467" customWidth="1"/>
    <col min="14862" max="14864" width="14.5703125" style="467" customWidth="1"/>
    <col min="14865" max="14865" width="11.5703125" style="467" customWidth="1"/>
    <col min="14866" max="14868" width="14.5703125" style="467" customWidth="1"/>
    <col min="14869" max="14869" width="11.5703125" style="467" customWidth="1"/>
    <col min="14870" max="14872" width="14.5703125" style="467" customWidth="1"/>
    <col min="14873" max="15106" width="9.140625" style="467"/>
    <col min="15107" max="15107" width="50.140625" style="467" customWidth="1"/>
    <col min="15108" max="15108" width="20.42578125" style="467" customWidth="1"/>
    <col min="15109" max="15109" width="11.5703125" style="467" customWidth="1"/>
    <col min="15110" max="15112" width="14.5703125" style="467" customWidth="1"/>
    <col min="15113" max="15113" width="11.5703125" style="467" customWidth="1"/>
    <col min="15114" max="15116" width="14.5703125" style="467" customWidth="1"/>
    <col min="15117" max="15117" width="11.5703125" style="467" customWidth="1"/>
    <col min="15118" max="15120" width="14.5703125" style="467" customWidth="1"/>
    <col min="15121" max="15121" width="11.5703125" style="467" customWidth="1"/>
    <col min="15122" max="15124" width="14.5703125" style="467" customWidth="1"/>
    <col min="15125" max="15125" width="11.5703125" style="467" customWidth="1"/>
    <col min="15126" max="15128" width="14.5703125" style="467" customWidth="1"/>
    <col min="15129" max="15362" width="9.140625" style="467"/>
    <col min="15363" max="15363" width="50.140625" style="467" customWidth="1"/>
    <col min="15364" max="15364" width="20.42578125" style="467" customWidth="1"/>
    <col min="15365" max="15365" width="11.5703125" style="467" customWidth="1"/>
    <col min="15366" max="15368" width="14.5703125" style="467" customWidth="1"/>
    <col min="15369" max="15369" width="11.5703125" style="467" customWidth="1"/>
    <col min="15370" max="15372" width="14.5703125" style="467" customWidth="1"/>
    <col min="15373" max="15373" width="11.5703125" style="467" customWidth="1"/>
    <col min="15374" max="15376" width="14.5703125" style="467" customWidth="1"/>
    <col min="15377" max="15377" width="11.5703125" style="467" customWidth="1"/>
    <col min="15378" max="15380" width="14.5703125" style="467" customWidth="1"/>
    <col min="15381" max="15381" width="11.5703125" style="467" customWidth="1"/>
    <col min="15382" max="15384" width="14.5703125" style="467" customWidth="1"/>
    <col min="15385" max="15618" width="9.140625" style="467"/>
    <col min="15619" max="15619" width="50.140625" style="467" customWidth="1"/>
    <col min="15620" max="15620" width="20.42578125" style="467" customWidth="1"/>
    <col min="15621" max="15621" width="11.5703125" style="467" customWidth="1"/>
    <col min="15622" max="15624" width="14.5703125" style="467" customWidth="1"/>
    <col min="15625" max="15625" width="11.5703125" style="467" customWidth="1"/>
    <col min="15626" max="15628" width="14.5703125" style="467" customWidth="1"/>
    <col min="15629" max="15629" width="11.5703125" style="467" customWidth="1"/>
    <col min="15630" max="15632" width="14.5703125" style="467" customWidth="1"/>
    <col min="15633" max="15633" width="11.5703125" style="467" customWidth="1"/>
    <col min="15634" max="15636" width="14.5703125" style="467" customWidth="1"/>
    <col min="15637" max="15637" width="11.5703125" style="467" customWidth="1"/>
    <col min="15638" max="15640" width="14.5703125" style="467" customWidth="1"/>
    <col min="15641" max="15874" width="9.140625" style="467"/>
    <col min="15875" max="15875" width="50.140625" style="467" customWidth="1"/>
    <col min="15876" max="15876" width="20.42578125" style="467" customWidth="1"/>
    <col min="15877" max="15877" width="11.5703125" style="467" customWidth="1"/>
    <col min="15878" max="15880" width="14.5703125" style="467" customWidth="1"/>
    <col min="15881" max="15881" width="11.5703125" style="467" customWidth="1"/>
    <col min="15882" max="15884" width="14.5703125" style="467" customWidth="1"/>
    <col min="15885" max="15885" width="11.5703125" style="467" customWidth="1"/>
    <col min="15886" max="15888" width="14.5703125" style="467" customWidth="1"/>
    <col min="15889" max="15889" width="11.5703125" style="467" customWidth="1"/>
    <col min="15890" max="15892" width="14.5703125" style="467" customWidth="1"/>
    <col min="15893" max="15893" width="11.5703125" style="467" customWidth="1"/>
    <col min="15894" max="15896" width="14.5703125" style="467" customWidth="1"/>
    <col min="15897" max="16130" width="9.140625" style="467"/>
    <col min="16131" max="16131" width="50.140625" style="467" customWidth="1"/>
    <col min="16132" max="16132" width="20.42578125" style="467" customWidth="1"/>
    <col min="16133" max="16133" width="11.5703125" style="467" customWidth="1"/>
    <col min="16134" max="16136" width="14.5703125" style="467" customWidth="1"/>
    <col min="16137" max="16137" width="11.5703125" style="467" customWidth="1"/>
    <col min="16138" max="16140" width="14.5703125" style="467" customWidth="1"/>
    <col min="16141" max="16141" width="11.5703125" style="467" customWidth="1"/>
    <col min="16142" max="16144" width="14.5703125" style="467" customWidth="1"/>
    <col min="16145" max="16145" width="11.5703125" style="467" customWidth="1"/>
    <col min="16146" max="16148" width="14.5703125" style="467" customWidth="1"/>
    <col min="16149" max="16149" width="11.5703125" style="467" customWidth="1"/>
    <col min="16150" max="16152" width="14.5703125" style="467" customWidth="1"/>
    <col min="16153" max="16384" width="9.140625" style="467"/>
  </cols>
  <sheetData>
    <row r="1" spans="2:24" ht="15" customHeight="1" x14ac:dyDescent="0.25">
      <c r="B1" s="465"/>
      <c r="C1" s="466" t="s">
        <v>611</v>
      </c>
      <c r="D1" s="496"/>
      <c r="E1" s="627" t="s">
        <v>612</v>
      </c>
      <c r="F1" s="628"/>
      <c r="G1" s="628"/>
      <c r="H1" s="629"/>
      <c r="I1" s="627" t="s">
        <v>613</v>
      </c>
      <c r="J1" s="628"/>
      <c r="K1" s="628"/>
      <c r="L1" s="629"/>
      <c r="M1" s="627" t="s">
        <v>614</v>
      </c>
      <c r="N1" s="628"/>
      <c r="O1" s="628"/>
      <c r="P1" s="629"/>
      <c r="Q1" s="627" t="s">
        <v>615</v>
      </c>
      <c r="R1" s="628"/>
      <c r="S1" s="628"/>
      <c r="T1" s="629"/>
      <c r="U1" s="627" t="s">
        <v>616</v>
      </c>
      <c r="V1" s="628"/>
      <c r="W1" s="628"/>
      <c r="X1" s="629"/>
    </row>
    <row r="2" spans="2:24" ht="15" x14ac:dyDescent="0.25">
      <c r="B2" s="468"/>
      <c r="C2" s="469" t="s">
        <v>981</v>
      </c>
      <c r="D2" s="497"/>
      <c r="E2" s="630"/>
      <c r="F2" s="636"/>
      <c r="G2" s="636"/>
      <c r="H2" s="632"/>
      <c r="I2" s="630"/>
      <c r="J2" s="636"/>
      <c r="K2" s="636"/>
      <c r="L2" s="632"/>
      <c r="M2" s="630"/>
      <c r="N2" s="636"/>
      <c r="O2" s="636"/>
      <c r="P2" s="632"/>
      <c r="Q2" s="630"/>
      <c r="R2" s="636"/>
      <c r="S2" s="636"/>
      <c r="T2" s="632"/>
      <c r="U2" s="630"/>
      <c r="V2" s="636"/>
      <c r="W2" s="636"/>
      <c r="X2" s="632"/>
    </row>
    <row r="3" spans="2:24" ht="15.75" thickBot="1" x14ac:dyDescent="0.3">
      <c r="B3" s="498"/>
      <c r="C3" s="499" t="s">
        <v>999</v>
      </c>
      <c r="D3" s="500"/>
      <c r="E3" s="633"/>
      <c r="F3" s="634"/>
      <c r="G3" s="634"/>
      <c r="H3" s="635"/>
      <c r="I3" s="633"/>
      <c r="J3" s="634"/>
      <c r="K3" s="634"/>
      <c r="L3" s="635"/>
      <c r="M3" s="630"/>
      <c r="N3" s="636"/>
      <c r="O3" s="636"/>
      <c r="P3" s="632"/>
      <c r="Q3" s="633"/>
      <c r="R3" s="634"/>
      <c r="S3" s="634"/>
      <c r="T3" s="635"/>
      <c r="U3" s="633"/>
      <c r="V3" s="634"/>
      <c r="W3" s="634"/>
      <c r="X3" s="635"/>
    </row>
    <row r="4" spans="2:24" ht="30.75" customHeight="1" thickBot="1" x14ac:dyDescent="0.25">
      <c r="B4" s="501" t="s">
        <v>414</v>
      </c>
      <c r="C4" s="502" t="s">
        <v>2</v>
      </c>
      <c r="D4" s="503" t="s">
        <v>416</v>
      </c>
      <c r="E4" s="504" t="s">
        <v>854</v>
      </c>
      <c r="F4" s="505" t="s">
        <v>415</v>
      </c>
      <c r="G4" s="506" t="s">
        <v>1</v>
      </c>
      <c r="H4" s="507" t="s">
        <v>417</v>
      </c>
      <c r="I4" s="508" t="s">
        <v>625</v>
      </c>
      <c r="J4" s="509" t="s">
        <v>415</v>
      </c>
      <c r="K4" s="510" t="s">
        <v>1</v>
      </c>
      <c r="L4" s="511" t="s">
        <v>417</v>
      </c>
      <c r="M4" s="508" t="s">
        <v>625</v>
      </c>
      <c r="N4" s="509" t="s">
        <v>415</v>
      </c>
      <c r="O4" s="510" t="s">
        <v>1</v>
      </c>
      <c r="P4" s="511" t="s">
        <v>417</v>
      </c>
      <c r="Q4" s="512" t="s">
        <v>625</v>
      </c>
      <c r="R4" s="513" t="s">
        <v>415</v>
      </c>
      <c r="S4" s="514" t="s">
        <v>1</v>
      </c>
      <c r="T4" s="515" t="s">
        <v>417</v>
      </c>
      <c r="U4" s="508" t="s">
        <v>625</v>
      </c>
      <c r="V4" s="509" t="s">
        <v>415</v>
      </c>
      <c r="W4" s="510" t="s">
        <v>1</v>
      </c>
      <c r="X4" s="511" t="s">
        <v>417</v>
      </c>
    </row>
    <row r="5" spans="2:24" x14ac:dyDescent="0.2">
      <c r="B5" s="478" t="s">
        <v>654</v>
      </c>
      <c r="C5" s="470" t="s">
        <v>655</v>
      </c>
      <c r="D5" s="470" t="s">
        <v>653</v>
      </c>
      <c r="E5" s="516">
        <v>26</v>
      </c>
      <c r="F5" s="517">
        <v>4210220</v>
      </c>
      <c r="G5" s="470">
        <v>1940564</v>
      </c>
      <c r="H5" s="518">
        <v>2.17</v>
      </c>
      <c r="I5" s="473">
        <v>1</v>
      </c>
      <c r="J5" s="470">
        <v>174954.6</v>
      </c>
      <c r="K5" s="470">
        <v>97197</v>
      </c>
      <c r="L5" s="474">
        <v>1.8</v>
      </c>
      <c r="M5" s="473">
        <v>11</v>
      </c>
      <c r="N5" s="470">
        <v>2698574.15</v>
      </c>
      <c r="O5" s="470">
        <v>970871</v>
      </c>
      <c r="P5" s="518">
        <v>2.78</v>
      </c>
      <c r="Q5" s="479">
        <v>6</v>
      </c>
      <c r="R5" s="480">
        <v>528101.25</v>
      </c>
      <c r="S5" s="480">
        <v>331285</v>
      </c>
      <c r="T5" s="495">
        <v>1.59</v>
      </c>
      <c r="U5" s="473">
        <v>8</v>
      </c>
      <c r="V5" s="470">
        <v>808590</v>
      </c>
      <c r="W5" s="470">
        <v>541211</v>
      </c>
      <c r="X5" s="474">
        <v>1.49</v>
      </c>
    </row>
    <row r="6" spans="2:24" x14ac:dyDescent="0.2">
      <c r="B6" s="478" t="s">
        <v>127</v>
      </c>
      <c r="C6" s="470" t="s">
        <v>125</v>
      </c>
      <c r="D6" s="470" t="s">
        <v>653</v>
      </c>
      <c r="E6" s="516">
        <v>7</v>
      </c>
      <c r="F6" s="517">
        <v>401551.31999999995</v>
      </c>
      <c r="G6" s="470">
        <v>626399</v>
      </c>
      <c r="H6" s="518">
        <v>0.64</v>
      </c>
      <c r="I6" s="473">
        <v>3</v>
      </c>
      <c r="J6" s="470">
        <v>341751.3</v>
      </c>
      <c r="K6" s="470">
        <v>407815</v>
      </c>
      <c r="L6" s="474">
        <v>0.84</v>
      </c>
      <c r="M6" s="473">
        <v>3</v>
      </c>
      <c r="N6" s="470">
        <v>17262.739999999998</v>
      </c>
      <c r="O6" s="470">
        <v>85655</v>
      </c>
      <c r="P6" s="518">
        <v>0.2</v>
      </c>
      <c r="Q6" s="473">
        <v>1</v>
      </c>
      <c r="R6" s="470">
        <v>42537.279999999999</v>
      </c>
      <c r="S6" s="470">
        <v>132929</v>
      </c>
      <c r="T6" s="474">
        <v>0.32</v>
      </c>
      <c r="U6" s="473"/>
      <c r="V6" s="470"/>
      <c r="W6" s="470"/>
      <c r="X6" s="474"/>
    </row>
    <row r="7" spans="2:24" x14ac:dyDescent="0.2">
      <c r="B7" s="478" t="s">
        <v>24</v>
      </c>
      <c r="C7" s="470" t="s">
        <v>23</v>
      </c>
      <c r="D7" s="470" t="s">
        <v>657</v>
      </c>
      <c r="E7" s="516">
        <v>26</v>
      </c>
      <c r="F7" s="517">
        <v>883885.46000000008</v>
      </c>
      <c r="G7" s="470">
        <v>44027.4</v>
      </c>
      <c r="H7" s="518">
        <v>20.079999999999998</v>
      </c>
      <c r="I7" s="473">
        <v>6</v>
      </c>
      <c r="J7" s="470">
        <v>330385.45</v>
      </c>
      <c r="K7" s="470">
        <v>18915</v>
      </c>
      <c r="L7" s="474">
        <v>17.47</v>
      </c>
      <c r="M7" s="473">
        <v>12</v>
      </c>
      <c r="N7" s="470">
        <v>320924.11000000004</v>
      </c>
      <c r="O7" s="470">
        <v>14812.4</v>
      </c>
      <c r="P7" s="518">
        <v>21.67</v>
      </c>
      <c r="Q7" s="473">
        <v>2</v>
      </c>
      <c r="R7" s="470">
        <v>60833.3</v>
      </c>
      <c r="S7" s="470">
        <v>2350</v>
      </c>
      <c r="T7" s="474">
        <v>25.89</v>
      </c>
      <c r="U7" s="473">
        <v>4</v>
      </c>
      <c r="V7" s="470">
        <v>160538.6</v>
      </c>
      <c r="W7" s="470">
        <v>7480</v>
      </c>
      <c r="X7" s="474">
        <v>21.46</v>
      </c>
    </row>
    <row r="8" spans="2:24" x14ac:dyDescent="0.2">
      <c r="B8" s="478" t="s">
        <v>27</v>
      </c>
      <c r="C8" s="470" t="s">
        <v>656</v>
      </c>
      <c r="D8" s="470" t="s">
        <v>653</v>
      </c>
      <c r="E8" s="516">
        <v>22</v>
      </c>
      <c r="F8" s="517">
        <v>2567513.08</v>
      </c>
      <c r="G8" s="470">
        <v>96286</v>
      </c>
      <c r="H8" s="518">
        <v>26.67</v>
      </c>
      <c r="I8" s="473">
        <v>5</v>
      </c>
      <c r="J8" s="470">
        <v>705808.7</v>
      </c>
      <c r="K8" s="470">
        <v>33470</v>
      </c>
      <c r="L8" s="474">
        <v>21.09</v>
      </c>
      <c r="M8" s="473">
        <v>10</v>
      </c>
      <c r="N8" s="470">
        <v>770549.78</v>
      </c>
      <c r="O8" s="470">
        <v>28096</v>
      </c>
      <c r="P8" s="518">
        <v>27.43</v>
      </c>
      <c r="Q8" s="473">
        <v>4</v>
      </c>
      <c r="R8" s="470">
        <v>479992.4</v>
      </c>
      <c r="S8" s="470">
        <v>15010</v>
      </c>
      <c r="T8" s="474">
        <v>31.98</v>
      </c>
      <c r="U8" s="473">
        <v>3</v>
      </c>
      <c r="V8" s="470">
        <v>611162.19999999995</v>
      </c>
      <c r="W8" s="470">
        <v>19710</v>
      </c>
      <c r="X8" s="474">
        <v>31.01</v>
      </c>
    </row>
    <row r="9" spans="2:24" x14ac:dyDescent="0.2">
      <c r="B9" s="478" t="s">
        <v>98</v>
      </c>
      <c r="C9" s="470" t="s">
        <v>656</v>
      </c>
      <c r="D9" s="470" t="s">
        <v>653</v>
      </c>
      <c r="E9" s="516">
        <v>15</v>
      </c>
      <c r="F9" s="517">
        <v>563197.57999999996</v>
      </c>
      <c r="G9" s="470">
        <v>17716</v>
      </c>
      <c r="H9" s="518">
        <v>31.79</v>
      </c>
      <c r="I9" s="473">
        <v>3</v>
      </c>
      <c r="J9" s="470">
        <v>84004.800000000003</v>
      </c>
      <c r="K9" s="470">
        <v>2510</v>
      </c>
      <c r="L9" s="474">
        <v>33.47</v>
      </c>
      <c r="M9" s="473">
        <v>6</v>
      </c>
      <c r="N9" s="470">
        <v>322922.28000000003</v>
      </c>
      <c r="O9" s="470">
        <v>9896</v>
      </c>
      <c r="P9" s="518">
        <v>32.630000000000003</v>
      </c>
      <c r="Q9" s="473">
        <v>2</v>
      </c>
      <c r="R9" s="470">
        <v>23819.9</v>
      </c>
      <c r="S9" s="470">
        <v>670</v>
      </c>
      <c r="T9" s="474">
        <v>35.549999999999997</v>
      </c>
      <c r="U9" s="473">
        <v>2</v>
      </c>
      <c r="V9" s="470">
        <v>93792.8</v>
      </c>
      <c r="W9" s="470">
        <v>3480</v>
      </c>
      <c r="X9" s="474">
        <v>26.95</v>
      </c>
    </row>
    <row r="10" spans="2:24" x14ac:dyDescent="0.2">
      <c r="B10" s="478" t="s">
        <v>26</v>
      </c>
      <c r="C10" s="470" t="s">
        <v>25</v>
      </c>
      <c r="D10" s="470" t="s">
        <v>658</v>
      </c>
      <c r="E10" s="516">
        <v>13</v>
      </c>
      <c r="F10" s="517">
        <v>677331.25</v>
      </c>
      <c r="G10" s="470">
        <v>407765</v>
      </c>
      <c r="H10" s="518">
        <v>1.66</v>
      </c>
      <c r="I10" s="473">
        <v>2</v>
      </c>
      <c r="J10" s="470">
        <v>46048</v>
      </c>
      <c r="K10" s="470">
        <v>13640</v>
      </c>
      <c r="L10" s="474">
        <v>3.38</v>
      </c>
      <c r="M10" s="473">
        <v>3</v>
      </c>
      <c r="N10" s="470">
        <v>304792</v>
      </c>
      <c r="O10" s="470">
        <v>179210</v>
      </c>
      <c r="P10" s="518">
        <v>1.7</v>
      </c>
      <c r="Q10" s="473">
        <v>3</v>
      </c>
      <c r="R10" s="470">
        <v>228482.8</v>
      </c>
      <c r="S10" s="470">
        <v>173740</v>
      </c>
      <c r="T10" s="474">
        <v>1.32</v>
      </c>
      <c r="U10" s="473">
        <v>5</v>
      </c>
      <c r="V10" s="470">
        <v>98008.45</v>
      </c>
      <c r="W10" s="470">
        <v>41175</v>
      </c>
      <c r="X10" s="474">
        <v>2.38</v>
      </c>
    </row>
    <row r="11" spans="2:24" x14ac:dyDescent="0.2">
      <c r="B11" s="478" t="s">
        <v>128</v>
      </c>
      <c r="C11" s="470" t="s">
        <v>129</v>
      </c>
      <c r="D11" s="470" t="s">
        <v>658</v>
      </c>
      <c r="E11" s="516">
        <v>2</v>
      </c>
      <c r="F11" s="517">
        <v>20422.5</v>
      </c>
      <c r="G11" s="470">
        <v>8930</v>
      </c>
      <c r="H11" s="518">
        <v>2.29</v>
      </c>
      <c r="I11" s="473">
        <v>1</v>
      </c>
      <c r="J11" s="470">
        <v>18855</v>
      </c>
      <c r="K11" s="470">
        <v>8380</v>
      </c>
      <c r="L11" s="474">
        <v>2.25</v>
      </c>
      <c r="M11" s="473">
        <v>1</v>
      </c>
      <c r="N11" s="470">
        <v>1567.5</v>
      </c>
      <c r="O11" s="470">
        <v>550</v>
      </c>
      <c r="P11" s="518">
        <v>2.85</v>
      </c>
      <c r="Q11" s="473"/>
      <c r="R11" s="470"/>
      <c r="S11" s="470"/>
      <c r="T11" s="474"/>
      <c r="U11" s="473"/>
      <c r="V11" s="470"/>
      <c r="W11" s="470"/>
      <c r="X11" s="474"/>
    </row>
    <row r="12" spans="2:24" x14ac:dyDescent="0.2">
      <c r="B12" s="478" t="s">
        <v>130</v>
      </c>
      <c r="C12" s="470" t="s">
        <v>131</v>
      </c>
      <c r="D12" s="470" t="s">
        <v>658</v>
      </c>
      <c r="E12" s="516">
        <v>1</v>
      </c>
      <c r="F12" s="517">
        <v>63250</v>
      </c>
      <c r="G12" s="470">
        <v>23000</v>
      </c>
      <c r="H12" s="518">
        <v>2.75</v>
      </c>
      <c r="I12" s="473"/>
      <c r="J12" s="470"/>
      <c r="K12" s="470"/>
      <c r="L12" s="474"/>
      <c r="M12" s="473">
        <v>1</v>
      </c>
      <c r="N12" s="470">
        <v>63250</v>
      </c>
      <c r="O12" s="470">
        <v>23000</v>
      </c>
      <c r="P12" s="518">
        <v>2.75</v>
      </c>
      <c r="Q12" s="473"/>
      <c r="R12" s="470"/>
      <c r="S12" s="470"/>
      <c r="T12" s="474"/>
      <c r="U12" s="473"/>
      <c r="V12" s="470"/>
      <c r="W12" s="470"/>
      <c r="X12" s="474"/>
    </row>
    <row r="13" spans="2:24" x14ac:dyDescent="0.2">
      <c r="B13" s="478" t="s">
        <v>984</v>
      </c>
      <c r="C13" s="470" t="s">
        <v>659</v>
      </c>
      <c r="D13" s="470" t="s">
        <v>653</v>
      </c>
      <c r="E13" s="516">
        <v>1</v>
      </c>
      <c r="F13" s="517">
        <v>47992</v>
      </c>
      <c r="G13" s="470">
        <v>1400</v>
      </c>
      <c r="H13" s="518">
        <v>34.28</v>
      </c>
      <c r="I13" s="473"/>
      <c r="J13" s="470"/>
      <c r="K13" s="470"/>
      <c r="L13" s="474"/>
      <c r="M13" s="473">
        <v>1</v>
      </c>
      <c r="N13" s="470">
        <v>47992</v>
      </c>
      <c r="O13" s="470">
        <v>1400</v>
      </c>
      <c r="P13" s="518">
        <v>34.28</v>
      </c>
      <c r="Q13" s="473"/>
      <c r="R13" s="470"/>
      <c r="S13" s="470"/>
      <c r="T13" s="474"/>
      <c r="U13" s="473"/>
      <c r="V13" s="470"/>
      <c r="W13" s="470"/>
      <c r="X13" s="474"/>
    </row>
    <row r="14" spans="2:24" x14ac:dyDescent="0.2">
      <c r="B14" s="478" t="s">
        <v>28</v>
      </c>
      <c r="C14" s="470" t="s">
        <v>133</v>
      </c>
      <c r="D14" s="470" t="s">
        <v>653</v>
      </c>
      <c r="E14" s="516">
        <v>27</v>
      </c>
      <c r="F14" s="517">
        <v>12670282.009999998</v>
      </c>
      <c r="G14" s="470">
        <v>459928</v>
      </c>
      <c r="H14" s="518">
        <v>27.55</v>
      </c>
      <c r="I14" s="473">
        <v>6</v>
      </c>
      <c r="J14" s="470">
        <v>756309.7</v>
      </c>
      <c r="K14" s="470">
        <v>29105</v>
      </c>
      <c r="L14" s="474">
        <v>25.99</v>
      </c>
      <c r="M14" s="473">
        <v>7</v>
      </c>
      <c r="N14" s="470">
        <v>4225573.7300000004</v>
      </c>
      <c r="O14" s="470">
        <v>161847</v>
      </c>
      <c r="P14" s="518">
        <v>26.11</v>
      </c>
      <c r="Q14" s="473">
        <v>10</v>
      </c>
      <c r="R14" s="470">
        <v>7000454.5800000001</v>
      </c>
      <c r="S14" s="470">
        <v>242476</v>
      </c>
      <c r="T14" s="474">
        <v>28.87</v>
      </c>
      <c r="U14" s="473">
        <v>4</v>
      </c>
      <c r="V14" s="470">
        <v>687944</v>
      </c>
      <c r="W14" s="470">
        <v>26500</v>
      </c>
      <c r="X14" s="474">
        <v>25.96</v>
      </c>
    </row>
    <row r="15" spans="2:24" x14ac:dyDescent="0.2">
      <c r="B15" s="478" t="s">
        <v>985</v>
      </c>
      <c r="C15" s="470" t="s">
        <v>645</v>
      </c>
      <c r="D15" s="470" t="s">
        <v>687</v>
      </c>
      <c r="E15" s="516">
        <v>2</v>
      </c>
      <c r="F15" s="517">
        <v>26051.14</v>
      </c>
      <c r="G15" s="470">
        <v>10001.5</v>
      </c>
      <c r="H15" s="518">
        <v>2.6</v>
      </c>
      <c r="I15" s="473"/>
      <c r="J15" s="470"/>
      <c r="K15" s="470"/>
      <c r="L15" s="474"/>
      <c r="M15" s="473"/>
      <c r="N15" s="470"/>
      <c r="O15" s="470"/>
      <c r="P15" s="518"/>
      <c r="Q15" s="473">
        <v>1</v>
      </c>
      <c r="R15" s="470">
        <v>7551.14</v>
      </c>
      <c r="S15" s="470">
        <v>1.5</v>
      </c>
      <c r="T15" s="474">
        <v>5034.09</v>
      </c>
      <c r="U15" s="473">
        <v>1</v>
      </c>
      <c r="V15" s="470">
        <v>18500</v>
      </c>
      <c r="W15" s="470">
        <v>10000</v>
      </c>
      <c r="X15" s="474">
        <v>1.85</v>
      </c>
    </row>
    <row r="16" spans="2:24" x14ac:dyDescent="0.2">
      <c r="B16" s="478" t="s">
        <v>134</v>
      </c>
      <c r="C16" s="470" t="s">
        <v>135</v>
      </c>
      <c r="D16" s="470" t="s">
        <v>657</v>
      </c>
      <c r="E16" s="516">
        <v>2</v>
      </c>
      <c r="F16" s="517">
        <v>57928</v>
      </c>
      <c r="G16" s="470">
        <v>12700</v>
      </c>
      <c r="H16" s="518">
        <v>4.5599999999999996</v>
      </c>
      <c r="I16" s="473">
        <v>1</v>
      </c>
      <c r="J16" s="470">
        <v>46400</v>
      </c>
      <c r="K16" s="470">
        <v>11600</v>
      </c>
      <c r="L16" s="474">
        <v>4</v>
      </c>
      <c r="M16" s="473"/>
      <c r="N16" s="470"/>
      <c r="O16" s="470"/>
      <c r="P16" s="518"/>
      <c r="Q16" s="473"/>
      <c r="R16" s="470"/>
      <c r="S16" s="470"/>
      <c r="T16" s="474"/>
      <c r="U16" s="473">
        <v>1</v>
      </c>
      <c r="V16" s="470">
        <v>11528</v>
      </c>
      <c r="W16" s="470">
        <v>1100</v>
      </c>
      <c r="X16" s="474">
        <v>10.48</v>
      </c>
    </row>
    <row r="17" spans="2:24" x14ac:dyDescent="0.2">
      <c r="B17" s="478" t="s">
        <v>136</v>
      </c>
      <c r="C17" s="470" t="s">
        <v>137</v>
      </c>
      <c r="D17" s="470" t="s">
        <v>657</v>
      </c>
      <c r="E17" s="516">
        <v>2</v>
      </c>
      <c r="F17" s="517">
        <v>84528</v>
      </c>
      <c r="G17" s="470">
        <v>13500</v>
      </c>
      <c r="H17" s="518">
        <v>6.26</v>
      </c>
      <c r="I17" s="473">
        <v>1</v>
      </c>
      <c r="J17" s="470">
        <v>56028</v>
      </c>
      <c r="K17" s="470">
        <v>11600</v>
      </c>
      <c r="L17" s="474">
        <v>4.83</v>
      </c>
      <c r="M17" s="473">
        <v>1</v>
      </c>
      <c r="N17" s="470">
        <v>28500</v>
      </c>
      <c r="O17" s="470">
        <v>1900</v>
      </c>
      <c r="P17" s="518">
        <v>15</v>
      </c>
      <c r="Q17" s="473"/>
      <c r="R17" s="470"/>
      <c r="S17" s="470"/>
      <c r="T17" s="474"/>
      <c r="U17" s="473"/>
      <c r="V17" s="470"/>
      <c r="W17" s="470"/>
      <c r="X17" s="474"/>
    </row>
    <row r="18" spans="2:24" x14ac:dyDescent="0.2">
      <c r="B18" s="478" t="s">
        <v>138</v>
      </c>
      <c r="C18" s="470" t="s">
        <v>81</v>
      </c>
      <c r="D18" s="470" t="s">
        <v>657</v>
      </c>
      <c r="E18" s="516">
        <v>1</v>
      </c>
      <c r="F18" s="517">
        <v>164484</v>
      </c>
      <c r="G18" s="470">
        <v>10800</v>
      </c>
      <c r="H18" s="518">
        <v>15.23</v>
      </c>
      <c r="I18" s="473"/>
      <c r="J18" s="470"/>
      <c r="K18" s="470"/>
      <c r="L18" s="474"/>
      <c r="M18" s="473"/>
      <c r="N18" s="470"/>
      <c r="O18" s="470"/>
      <c r="P18" s="518"/>
      <c r="Q18" s="473"/>
      <c r="R18" s="470"/>
      <c r="S18" s="470"/>
      <c r="T18" s="474"/>
      <c r="U18" s="473">
        <v>1</v>
      </c>
      <c r="V18" s="470">
        <v>164484</v>
      </c>
      <c r="W18" s="470">
        <v>10800</v>
      </c>
      <c r="X18" s="474">
        <v>15.23</v>
      </c>
    </row>
    <row r="19" spans="2:24" x14ac:dyDescent="0.2">
      <c r="B19" s="478" t="s">
        <v>105</v>
      </c>
      <c r="C19" s="470" t="s">
        <v>104</v>
      </c>
      <c r="D19" s="470" t="s">
        <v>657</v>
      </c>
      <c r="E19" s="516">
        <v>1</v>
      </c>
      <c r="F19" s="517">
        <v>85770</v>
      </c>
      <c r="G19" s="470">
        <v>9000</v>
      </c>
      <c r="H19" s="518">
        <v>9.5299999999999994</v>
      </c>
      <c r="I19" s="473"/>
      <c r="J19" s="470"/>
      <c r="K19" s="470"/>
      <c r="L19" s="474"/>
      <c r="M19" s="473"/>
      <c r="N19" s="470"/>
      <c r="O19" s="470"/>
      <c r="P19" s="518"/>
      <c r="Q19" s="473">
        <v>1</v>
      </c>
      <c r="R19" s="470">
        <v>85770</v>
      </c>
      <c r="S19" s="470">
        <v>9000</v>
      </c>
      <c r="T19" s="474">
        <v>9.5299999999999994</v>
      </c>
      <c r="U19" s="473"/>
      <c r="V19" s="470"/>
      <c r="W19" s="470"/>
      <c r="X19" s="474"/>
    </row>
    <row r="20" spans="2:24" x14ac:dyDescent="0.2">
      <c r="B20" s="478" t="s">
        <v>141</v>
      </c>
      <c r="C20" s="470" t="s">
        <v>142</v>
      </c>
      <c r="D20" s="470" t="s">
        <v>657</v>
      </c>
      <c r="E20" s="516">
        <v>1</v>
      </c>
      <c r="F20" s="517">
        <v>68792.100000000006</v>
      </c>
      <c r="G20" s="470">
        <v>4030</v>
      </c>
      <c r="H20" s="518">
        <v>17.07</v>
      </c>
      <c r="I20" s="473"/>
      <c r="J20" s="470"/>
      <c r="K20" s="470"/>
      <c r="L20" s="474"/>
      <c r="M20" s="473"/>
      <c r="N20" s="470"/>
      <c r="O20" s="470"/>
      <c r="P20" s="518"/>
      <c r="Q20" s="473"/>
      <c r="R20" s="470"/>
      <c r="S20" s="470"/>
      <c r="T20" s="474"/>
      <c r="U20" s="473">
        <v>1</v>
      </c>
      <c r="V20" s="470">
        <v>68792.100000000006</v>
      </c>
      <c r="W20" s="470">
        <v>4030</v>
      </c>
      <c r="X20" s="474">
        <v>17.07</v>
      </c>
    </row>
    <row r="21" spans="2:24" x14ac:dyDescent="0.2">
      <c r="B21" s="478" t="s">
        <v>143</v>
      </c>
      <c r="C21" s="470" t="s">
        <v>123</v>
      </c>
      <c r="D21" s="470" t="s">
        <v>657</v>
      </c>
      <c r="E21" s="516">
        <v>2</v>
      </c>
      <c r="F21" s="517">
        <v>121294</v>
      </c>
      <c r="G21" s="470">
        <v>1600</v>
      </c>
      <c r="H21" s="518">
        <v>75.81</v>
      </c>
      <c r="I21" s="473">
        <v>1</v>
      </c>
      <c r="J21" s="470">
        <v>59170</v>
      </c>
      <c r="K21" s="470">
        <v>1000</v>
      </c>
      <c r="L21" s="474">
        <v>59.17</v>
      </c>
      <c r="M21" s="473"/>
      <c r="N21" s="470"/>
      <c r="O21" s="470"/>
      <c r="P21" s="518"/>
      <c r="Q21" s="473"/>
      <c r="R21" s="470"/>
      <c r="S21" s="470"/>
      <c r="T21" s="474"/>
      <c r="U21" s="473">
        <v>1</v>
      </c>
      <c r="V21" s="470">
        <v>62124</v>
      </c>
      <c r="W21" s="470">
        <v>600</v>
      </c>
      <c r="X21" s="474">
        <v>103.54</v>
      </c>
    </row>
    <row r="22" spans="2:24" x14ac:dyDescent="0.2">
      <c r="B22" s="478" t="s">
        <v>107</v>
      </c>
      <c r="C22" s="470" t="s">
        <v>106</v>
      </c>
      <c r="D22" s="470" t="s">
        <v>653</v>
      </c>
      <c r="E22" s="516">
        <v>1</v>
      </c>
      <c r="F22" s="517">
        <v>415400</v>
      </c>
      <c r="G22" s="470">
        <v>20000</v>
      </c>
      <c r="H22" s="518">
        <v>20.77</v>
      </c>
      <c r="I22" s="473"/>
      <c r="J22" s="470"/>
      <c r="K22" s="470"/>
      <c r="L22" s="474"/>
      <c r="M22" s="473"/>
      <c r="N22" s="470"/>
      <c r="O22" s="470"/>
      <c r="P22" s="518"/>
      <c r="Q22" s="473">
        <v>1</v>
      </c>
      <c r="R22" s="470">
        <v>415400</v>
      </c>
      <c r="S22" s="470">
        <v>20000</v>
      </c>
      <c r="T22" s="474">
        <v>20.77</v>
      </c>
      <c r="U22" s="473"/>
      <c r="V22" s="470"/>
      <c r="W22" s="470"/>
      <c r="X22" s="474"/>
    </row>
    <row r="23" spans="2:24" x14ac:dyDescent="0.2">
      <c r="B23" s="478" t="s">
        <v>906</v>
      </c>
      <c r="C23" s="470" t="s">
        <v>108</v>
      </c>
      <c r="D23" s="470" t="s">
        <v>657</v>
      </c>
      <c r="E23" s="516">
        <v>1</v>
      </c>
      <c r="F23" s="517">
        <v>99462</v>
      </c>
      <c r="G23" s="470">
        <v>600</v>
      </c>
      <c r="H23" s="518">
        <v>165.77</v>
      </c>
      <c r="I23" s="473"/>
      <c r="J23" s="470"/>
      <c r="K23" s="470"/>
      <c r="L23" s="474"/>
      <c r="M23" s="473"/>
      <c r="N23" s="470"/>
      <c r="O23" s="470"/>
      <c r="P23" s="518"/>
      <c r="Q23" s="473"/>
      <c r="R23" s="470"/>
      <c r="S23" s="470"/>
      <c r="T23" s="474"/>
      <c r="U23" s="473">
        <v>1</v>
      </c>
      <c r="V23" s="470">
        <v>99462</v>
      </c>
      <c r="W23" s="470">
        <v>600</v>
      </c>
      <c r="X23" s="474">
        <v>165.77</v>
      </c>
    </row>
    <row r="24" spans="2:24" x14ac:dyDescent="0.2">
      <c r="B24" s="478" t="s">
        <v>109</v>
      </c>
      <c r="C24" s="470" t="s">
        <v>108</v>
      </c>
      <c r="D24" s="470" t="s">
        <v>653</v>
      </c>
      <c r="E24" s="516">
        <v>1</v>
      </c>
      <c r="F24" s="517">
        <v>18480</v>
      </c>
      <c r="G24" s="470">
        <v>550</v>
      </c>
      <c r="H24" s="518">
        <v>33.6</v>
      </c>
      <c r="I24" s="473"/>
      <c r="J24" s="470"/>
      <c r="K24" s="470"/>
      <c r="L24" s="474"/>
      <c r="M24" s="473"/>
      <c r="N24" s="470"/>
      <c r="O24" s="470"/>
      <c r="P24" s="518"/>
      <c r="Q24" s="473">
        <v>1</v>
      </c>
      <c r="R24" s="470">
        <v>18480</v>
      </c>
      <c r="S24" s="470">
        <v>550</v>
      </c>
      <c r="T24" s="474">
        <v>33.6</v>
      </c>
      <c r="U24" s="473"/>
      <c r="V24" s="470"/>
      <c r="W24" s="470"/>
      <c r="X24" s="474"/>
    </row>
    <row r="25" spans="2:24" x14ac:dyDescent="0.2">
      <c r="B25" s="478" t="s">
        <v>907</v>
      </c>
      <c r="C25" s="470" t="s">
        <v>149</v>
      </c>
      <c r="D25" s="470" t="s">
        <v>657</v>
      </c>
      <c r="E25" s="516">
        <v>1</v>
      </c>
      <c r="F25" s="517">
        <v>101091</v>
      </c>
      <c r="G25" s="470">
        <v>620</v>
      </c>
      <c r="H25" s="518">
        <v>163.05000000000001</v>
      </c>
      <c r="I25" s="473"/>
      <c r="J25" s="470"/>
      <c r="K25" s="470"/>
      <c r="L25" s="474"/>
      <c r="M25" s="473">
        <v>1</v>
      </c>
      <c r="N25" s="470">
        <v>101091</v>
      </c>
      <c r="O25" s="470">
        <v>620</v>
      </c>
      <c r="P25" s="518">
        <v>163.05000000000001</v>
      </c>
      <c r="Q25" s="473"/>
      <c r="R25" s="470"/>
      <c r="S25" s="470"/>
      <c r="T25" s="474"/>
      <c r="U25" s="473"/>
      <c r="V25" s="470"/>
      <c r="W25" s="470"/>
      <c r="X25" s="474"/>
    </row>
    <row r="26" spans="2:24" x14ac:dyDescent="0.2">
      <c r="B26" s="478" t="s">
        <v>152</v>
      </c>
      <c r="C26" s="470" t="s">
        <v>153</v>
      </c>
      <c r="D26" s="470" t="s">
        <v>657</v>
      </c>
      <c r="E26" s="516">
        <v>1</v>
      </c>
      <c r="F26" s="517">
        <v>37500</v>
      </c>
      <c r="G26" s="470">
        <v>250</v>
      </c>
      <c r="H26" s="518">
        <v>150</v>
      </c>
      <c r="I26" s="473"/>
      <c r="J26" s="470"/>
      <c r="K26" s="470"/>
      <c r="L26" s="474"/>
      <c r="M26" s="473"/>
      <c r="N26" s="470"/>
      <c r="O26" s="470"/>
      <c r="P26" s="518"/>
      <c r="Q26" s="473">
        <v>1</v>
      </c>
      <c r="R26" s="470">
        <v>37500</v>
      </c>
      <c r="S26" s="470">
        <v>250</v>
      </c>
      <c r="T26" s="474">
        <v>150</v>
      </c>
      <c r="U26" s="473"/>
      <c r="V26" s="470"/>
      <c r="W26" s="470"/>
      <c r="X26" s="474"/>
    </row>
    <row r="27" spans="2:24" x14ac:dyDescent="0.2">
      <c r="B27" s="478" t="s">
        <v>154</v>
      </c>
      <c r="C27" s="470" t="s">
        <v>155</v>
      </c>
      <c r="D27" s="470" t="s">
        <v>657</v>
      </c>
      <c r="E27" s="516">
        <v>1</v>
      </c>
      <c r="F27" s="517">
        <v>60000</v>
      </c>
      <c r="G27" s="470">
        <v>300</v>
      </c>
      <c r="H27" s="518">
        <v>200</v>
      </c>
      <c r="I27" s="473"/>
      <c r="J27" s="470"/>
      <c r="K27" s="470"/>
      <c r="L27" s="474"/>
      <c r="M27" s="473"/>
      <c r="N27" s="470"/>
      <c r="O27" s="470"/>
      <c r="P27" s="518"/>
      <c r="Q27" s="473">
        <v>1</v>
      </c>
      <c r="R27" s="470">
        <v>60000</v>
      </c>
      <c r="S27" s="470">
        <v>300</v>
      </c>
      <c r="T27" s="474">
        <v>200</v>
      </c>
      <c r="U27" s="473"/>
      <c r="V27" s="470"/>
      <c r="W27" s="470"/>
      <c r="X27" s="474"/>
    </row>
    <row r="28" spans="2:24" x14ac:dyDescent="0.2">
      <c r="B28" s="478" t="s">
        <v>911</v>
      </c>
      <c r="C28" s="470" t="s">
        <v>912</v>
      </c>
      <c r="D28" s="470" t="s">
        <v>657</v>
      </c>
      <c r="E28" s="516">
        <v>1</v>
      </c>
      <c r="F28" s="517">
        <v>16667.2</v>
      </c>
      <c r="G28" s="470">
        <v>160</v>
      </c>
      <c r="H28" s="518">
        <v>104.17</v>
      </c>
      <c r="I28" s="473"/>
      <c r="J28" s="470"/>
      <c r="K28" s="470"/>
      <c r="L28" s="474"/>
      <c r="M28" s="473">
        <v>1</v>
      </c>
      <c r="N28" s="470">
        <v>16667.2</v>
      </c>
      <c r="O28" s="470">
        <v>160</v>
      </c>
      <c r="P28" s="518">
        <v>104.17</v>
      </c>
      <c r="Q28" s="473"/>
      <c r="R28" s="470"/>
      <c r="S28" s="470"/>
      <c r="T28" s="474"/>
      <c r="U28" s="473"/>
      <c r="V28" s="470"/>
      <c r="W28" s="470"/>
      <c r="X28" s="474"/>
    </row>
    <row r="29" spans="2:24" x14ac:dyDescent="0.2">
      <c r="B29" s="478" t="s">
        <v>156</v>
      </c>
      <c r="C29" s="470" t="s">
        <v>157</v>
      </c>
      <c r="D29" s="470" t="s">
        <v>658</v>
      </c>
      <c r="E29" s="516">
        <v>1</v>
      </c>
      <c r="F29" s="517">
        <v>4241.2</v>
      </c>
      <c r="G29" s="470">
        <v>920</v>
      </c>
      <c r="H29" s="518">
        <v>4.6100000000000003</v>
      </c>
      <c r="I29" s="473"/>
      <c r="J29" s="470"/>
      <c r="K29" s="470"/>
      <c r="L29" s="474"/>
      <c r="M29" s="473">
        <v>1</v>
      </c>
      <c r="N29" s="470">
        <v>4241.2</v>
      </c>
      <c r="O29" s="470">
        <v>920</v>
      </c>
      <c r="P29" s="518">
        <v>4.6100000000000003</v>
      </c>
      <c r="Q29" s="473"/>
      <c r="R29" s="470"/>
      <c r="S29" s="470"/>
      <c r="T29" s="474"/>
      <c r="U29" s="473"/>
      <c r="V29" s="470"/>
      <c r="W29" s="470"/>
      <c r="X29" s="474"/>
    </row>
    <row r="30" spans="2:24" x14ac:dyDescent="0.2">
      <c r="B30" s="478" t="s">
        <v>158</v>
      </c>
      <c r="C30" s="470" t="s">
        <v>159</v>
      </c>
      <c r="D30" s="470" t="s">
        <v>658</v>
      </c>
      <c r="E30" s="516">
        <v>3</v>
      </c>
      <c r="F30" s="517">
        <v>40240</v>
      </c>
      <c r="G30" s="470">
        <v>8310</v>
      </c>
      <c r="H30" s="518">
        <v>4.84</v>
      </c>
      <c r="I30" s="473"/>
      <c r="J30" s="470"/>
      <c r="K30" s="470"/>
      <c r="L30" s="474"/>
      <c r="M30" s="473">
        <v>2</v>
      </c>
      <c r="N30" s="470">
        <v>30240</v>
      </c>
      <c r="O30" s="470">
        <v>7910</v>
      </c>
      <c r="P30" s="518">
        <v>3.82</v>
      </c>
      <c r="Q30" s="473">
        <v>1</v>
      </c>
      <c r="R30" s="470">
        <v>10000</v>
      </c>
      <c r="S30" s="470">
        <v>400</v>
      </c>
      <c r="T30" s="474">
        <v>25</v>
      </c>
      <c r="U30" s="473"/>
      <c r="V30" s="470"/>
      <c r="W30" s="470"/>
      <c r="X30" s="474"/>
    </row>
    <row r="31" spans="2:24" x14ac:dyDescent="0.2">
      <c r="B31" s="478" t="s">
        <v>160</v>
      </c>
      <c r="C31" s="470" t="s">
        <v>161</v>
      </c>
      <c r="D31" s="470" t="s">
        <v>658</v>
      </c>
      <c r="E31" s="516">
        <v>2</v>
      </c>
      <c r="F31" s="517">
        <v>11490</v>
      </c>
      <c r="G31" s="470">
        <v>19700</v>
      </c>
      <c r="H31" s="518">
        <v>0.57999999999999996</v>
      </c>
      <c r="I31" s="473"/>
      <c r="J31" s="470"/>
      <c r="K31" s="470"/>
      <c r="L31" s="474"/>
      <c r="M31" s="473"/>
      <c r="N31" s="470"/>
      <c r="O31" s="470"/>
      <c r="P31" s="518"/>
      <c r="Q31" s="473">
        <v>2</v>
      </c>
      <c r="R31" s="470">
        <v>11490</v>
      </c>
      <c r="S31" s="470">
        <v>19700</v>
      </c>
      <c r="T31" s="474">
        <v>0.57999999999999996</v>
      </c>
      <c r="U31" s="473"/>
      <c r="V31" s="470"/>
      <c r="W31" s="470"/>
      <c r="X31" s="474"/>
    </row>
    <row r="32" spans="2:24" x14ac:dyDescent="0.2">
      <c r="B32" s="478" t="s">
        <v>162</v>
      </c>
      <c r="C32" s="470" t="s">
        <v>895</v>
      </c>
      <c r="D32" s="470" t="s">
        <v>658</v>
      </c>
      <c r="E32" s="516">
        <v>3</v>
      </c>
      <c r="F32" s="517">
        <v>38669.5</v>
      </c>
      <c r="G32" s="470">
        <v>31650</v>
      </c>
      <c r="H32" s="518">
        <v>1.22</v>
      </c>
      <c r="I32" s="473"/>
      <c r="J32" s="470"/>
      <c r="K32" s="470"/>
      <c r="L32" s="474"/>
      <c r="M32" s="473"/>
      <c r="N32" s="470"/>
      <c r="O32" s="470"/>
      <c r="P32" s="518"/>
      <c r="Q32" s="473">
        <v>2</v>
      </c>
      <c r="R32" s="470">
        <v>31820</v>
      </c>
      <c r="S32" s="470">
        <v>26500</v>
      </c>
      <c r="T32" s="474">
        <v>1.2</v>
      </c>
      <c r="U32" s="473">
        <v>1</v>
      </c>
      <c r="V32" s="470">
        <v>6849.5</v>
      </c>
      <c r="W32" s="470">
        <v>5150</v>
      </c>
      <c r="X32" s="474">
        <v>1.33</v>
      </c>
    </row>
    <row r="33" spans="2:24" x14ac:dyDescent="0.2">
      <c r="B33" s="478" t="s">
        <v>163</v>
      </c>
      <c r="C33" s="470" t="s">
        <v>164</v>
      </c>
      <c r="D33" s="470" t="s">
        <v>662</v>
      </c>
      <c r="E33" s="516">
        <v>2</v>
      </c>
      <c r="F33" s="517">
        <v>22541.200000000001</v>
      </c>
      <c r="G33" s="470">
        <v>980</v>
      </c>
      <c r="H33" s="518">
        <v>23</v>
      </c>
      <c r="I33" s="473"/>
      <c r="J33" s="470"/>
      <c r="K33" s="470"/>
      <c r="L33" s="474"/>
      <c r="M33" s="473">
        <v>2</v>
      </c>
      <c r="N33" s="470">
        <v>22541.200000000001</v>
      </c>
      <c r="O33" s="470">
        <v>980</v>
      </c>
      <c r="P33" s="518">
        <v>23</v>
      </c>
      <c r="Q33" s="473"/>
      <c r="R33" s="470"/>
      <c r="S33" s="470"/>
      <c r="T33" s="474"/>
      <c r="U33" s="473"/>
      <c r="V33" s="470"/>
      <c r="W33" s="470"/>
      <c r="X33" s="474"/>
    </row>
    <row r="34" spans="2:24" x14ac:dyDescent="0.2">
      <c r="B34" s="478" t="s">
        <v>165</v>
      </c>
      <c r="C34" s="470" t="s">
        <v>166</v>
      </c>
      <c r="D34" s="470" t="s">
        <v>662</v>
      </c>
      <c r="E34" s="516">
        <v>1</v>
      </c>
      <c r="F34" s="517">
        <v>165000</v>
      </c>
      <c r="G34" s="470">
        <v>11000</v>
      </c>
      <c r="H34" s="518">
        <v>15</v>
      </c>
      <c r="I34" s="473"/>
      <c r="J34" s="470"/>
      <c r="K34" s="470"/>
      <c r="L34" s="474"/>
      <c r="M34" s="473"/>
      <c r="N34" s="470"/>
      <c r="O34" s="470"/>
      <c r="P34" s="518"/>
      <c r="Q34" s="473">
        <v>1</v>
      </c>
      <c r="R34" s="470">
        <v>165000</v>
      </c>
      <c r="S34" s="470">
        <v>11000</v>
      </c>
      <c r="T34" s="474">
        <v>15</v>
      </c>
      <c r="U34" s="473"/>
      <c r="V34" s="470"/>
      <c r="W34" s="470"/>
      <c r="X34" s="474"/>
    </row>
    <row r="35" spans="2:24" x14ac:dyDescent="0.2">
      <c r="B35" s="478" t="s">
        <v>986</v>
      </c>
      <c r="C35" s="470" t="s">
        <v>987</v>
      </c>
      <c r="D35" s="470" t="s">
        <v>913</v>
      </c>
      <c r="E35" s="516">
        <v>1</v>
      </c>
      <c r="F35" s="517">
        <v>927.17</v>
      </c>
      <c r="G35" s="470">
        <v>1</v>
      </c>
      <c r="H35" s="518">
        <v>927.17</v>
      </c>
      <c r="I35" s="473"/>
      <c r="J35" s="470"/>
      <c r="K35" s="470"/>
      <c r="L35" s="474"/>
      <c r="M35" s="473">
        <v>1</v>
      </c>
      <c r="N35" s="470">
        <v>927.17</v>
      </c>
      <c r="O35" s="470">
        <v>1</v>
      </c>
      <c r="P35" s="518">
        <v>927.17</v>
      </c>
      <c r="Q35" s="473"/>
      <c r="R35" s="470"/>
      <c r="S35" s="470"/>
      <c r="T35" s="474"/>
      <c r="U35" s="473"/>
      <c r="V35" s="470"/>
      <c r="W35" s="470"/>
      <c r="X35" s="474"/>
    </row>
    <row r="36" spans="2:24" x14ac:dyDescent="0.2">
      <c r="B36" s="478" t="s">
        <v>5</v>
      </c>
      <c r="C36" s="470" t="s">
        <v>4</v>
      </c>
      <c r="D36" s="470" t="s">
        <v>662</v>
      </c>
      <c r="E36" s="516">
        <v>27</v>
      </c>
      <c r="F36" s="517">
        <v>332886.97000000003</v>
      </c>
      <c r="G36" s="470">
        <v>3574.7</v>
      </c>
      <c r="H36" s="518">
        <v>93.12</v>
      </c>
      <c r="I36" s="473">
        <v>4</v>
      </c>
      <c r="J36" s="470">
        <v>28690.160000000003</v>
      </c>
      <c r="K36" s="470">
        <v>388</v>
      </c>
      <c r="L36" s="474">
        <v>73.94</v>
      </c>
      <c r="M36" s="473">
        <v>11</v>
      </c>
      <c r="N36" s="470">
        <v>163402.54000000004</v>
      </c>
      <c r="O36" s="470">
        <v>1705.3</v>
      </c>
      <c r="P36" s="518">
        <v>95.82</v>
      </c>
      <c r="Q36" s="473">
        <v>6</v>
      </c>
      <c r="R36" s="470">
        <v>102039.50000000001</v>
      </c>
      <c r="S36" s="470">
        <v>1112.1000000000001</v>
      </c>
      <c r="T36" s="474">
        <v>91.75</v>
      </c>
      <c r="U36" s="473">
        <v>6</v>
      </c>
      <c r="V36" s="470">
        <v>38754.770000000004</v>
      </c>
      <c r="W36" s="470">
        <v>369.3</v>
      </c>
      <c r="X36" s="474">
        <v>104.94</v>
      </c>
    </row>
    <row r="37" spans="2:24" x14ac:dyDescent="0.2">
      <c r="B37" s="478" t="s">
        <v>7</v>
      </c>
      <c r="C37" s="470" t="s">
        <v>6</v>
      </c>
      <c r="D37" s="470" t="s">
        <v>662</v>
      </c>
      <c r="E37" s="516">
        <v>23</v>
      </c>
      <c r="F37" s="517">
        <v>172154.81000000003</v>
      </c>
      <c r="G37" s="470">
        <v>1468.2</v>
      </c>
      <c r="H37" s="518">
        <v>117.26</v>
      </c>
      <c r="I37" s="473">
        <v>3</v>
      </c>
      <c r="J37" s="470">
        <v>19402.400000000001</v>
      </c>
      <c r="K37" s="470">
        <v>198</v>
      </c>
      <c r="L37" s="474">
        <v>97.99</v>
      </c>
      <c r="M37" s="473">
        <v>9</v>
      </c>
      <c r="N37" s="470">
        <v>78488.899999999994</v>
      </c>
      <c r="O37" s="470">
        <v>558.5</v>
      </c>
      <c r="P37" s="518">
        <v>140.54</v>
      </c>
      <c r="Q37" s="473">
        <v>6</v>
      </c>
      <c r="R37" s="470">
        <v>36794.69</v>
      </c>
      <c r="S37" s="470">
        <v>320.5</v>
      </c>
      <c r="T37" s="474">
        <v>114.8</v>
      </c>
      <c r="U37" s="473">
        <v>5</v>
      </c>
      <c r="V37" s="470">
        <v>37468.819999999992</v>
      </c>
      <c r="W37" s="470">
        <v>391.2</v>
      </c>
      <c r="X37" s="474">
        <v>95.78</v>
      </c>
    </row>
    <row r="38" spans="2:24" x14ac:dyDescent="0.2">
      <c r="B38" s="478" t="s">
        <v>89</v>
      </c>
      <c r="C38" s="470" t="s">
        <v>88</v>
      </c>
      <c r="D38" s="470" t="s">
        <v>662</v>
      </c>
      <c r="E38" s="516">
        <v>5</v>
      </c>
      <c r="F38" s="517">
        <v>86151.03</v>
      </c>
      <c r="G38" s="470">
        <v>756.4</v>
      </c>
      <c r="H38" s="518">
        <v>113.9</v>
      </c>
      <c r="I38" s="473">
        <v>2</v>
      </c>
      <c r="J38" s="470">
        <v>18692.68</v>
      </c>
      <c r="K38" s="470">
        <v>182</v>
      </c>
      <c r="L38" s="474">
        <v>102.71</v>
      </c>
      <c r="M38" s="473"/>
      <c r="N38" s="470"/>
      <c r="O38" s="470"/>
      <c r="P38" s="518"/>
      <c r="Q38" s="473">
        <v>1</v>
      </c>
      <c r="R38" s="470">
        <v>8154.11</v>
      </c>
      <c r="S38" s="470">
        <v>32.4</v>
      </c>
      <c r="T38" s="474">
        <v>251.67</v>
      </c>
      <c r="U38" s="473">
        <v>1</v>
      </c>
      <c r="V38" s="470">
        <v>5484.37</v>
      </c>
      <c r="W38" s="470">
        <v>80.7</v>
      </c>
      <c r="X38" s="474">
        <v>67.959999999999994</v>
      </c>
    </row>
    <row r="39" spans="2:24" x14ac:dyDescent="0.2">
      <c r="B39" s="478" t="s">
        <v>171</v>
      </c>
      <c r="C39" s="470" t="s">
        <v>94</v>
      </c>
      <c r="D39" s="470" t="s">
        <v>657</v>
      </c>
      <c r="E39" s="516">
        <v>6</v>
      </c>
      <c r="F39" s="517">
        <v>130168.98999999999</v>
      </c>
      <c r="G39" s="470">
        <v>1608</v>
      </c>
      <c r="H39" s="518">
        <v>80.95</v>
      </c>
      <c r="I39" s="473"/>
      <c r="J39" s="470"/>
      <c r="K39" s="470"/>
      <c r="L39" s="474"/>
      <c r="M39" s="473">
        <v>3</v>
      </c>
      <c r="N39" s="470">
        <v>41564.14</v>
      </c>
      <c r="O39" s="470">
        <v>746</v>
      </c>
      <c r="P39" s="518">
        <v>55.72</v>
      </c>
      <c r="Q39" s="473">
        <v>2</v>
      </c>
      <c r="R39" s="470">
        <v>67556.28</v>
      </c>
      <c r="S39" s="470">
        <v>591</v>
      </c>
      <c r="T39" s="474">
        <v>114.31</v>
      </c>
      <c r="U39" s="473"/>
      <c r="V39" s="470"/>
      <c r="W39" s="470"/>
      <c r="X39" s="474"/>
    </row>
    <row r="40" spans="2:24" x14ac:dyDescent="0.2">
      <c r="B40" s="478" t="s">
        <v>95</v>
      </c>
      <c r="C40" s="470" t="s">
        <v>94</v>
      </c>
      <c r="D40" s="470" t="s">
        <v>653</v>
      </c>
      <c r="E40" s="516">
        <v>12</v>
      </c>
      <c r="F40" s="517">
        <v>86923.45</v>
      </c>
      <c r="G40" s="470">
        <v>2314</v>
      </c>
      <c r="H40" s="518">
        <v>37.56</v>
      </c>
      <c r="I40" s="473">
        <v>3</v>
      </c>
      <c r="J40" s="470">
        <v>41988.45</v>
      </c>
      <c r="K40" s="470">
        <v>1239</v>
      </c>
      <c r="L40" s="474">
        <v>33.89</v>
      </c>
      <c r="M40" s="473">
        <v>3</v>
      </c>
      <c r="N40" s="470">
        <v>13029.599999999999</v>
      </c>
      <c r="O40" s="470">
        <v>290</v>
      </c>
      <c r="P40" s="518">
        <v>44.93</v>
      </c>
      <c r="Q40" s="473">
        <v>5</v>
      </c>
      <c r="R40" s="470">
        <v>30318.600000000002</v>
      </c>
      <c r="S40" s="470">
        <v>745</v>
      </c>
      <c r="T40" s="474">
        <v>40.700000000000003</v>
      </c>
      <c r="U40" s="473">
        <v>1</v>
      </c>
      <c r="V40" s="470">
        <v>1586.8</v>
      </c>
      <c r="W40" s="470">
        <v>40</v>
      </c>
      <c r="X40" s="474">
        <v>39.67</v>
      </c>
    </row>
    <row r="41" spans="2:24" x14ac:dyDescent="0.2">
      <c r="B41" s="478" t="s">
        <v>9</v>
      </c>
      <c r="C41" s="470" t="s">
        <v>8</v>
      </c>
      <c r="D41" s="470" t="s">
        <v>662</v>
      </c>
      <c r="E41" s="516">
        <v>2</v>
      </c>
      <c r="F41" s="517">
        <v>44300</v>
      </c>
      <c r="G41" s="470">
        <v>155</v>
      </c>
      <c r="H41" s="518">
        <v>285.81</v>
      </c>
      <c r="I41" s="473"/>
      <c r="J41" s="470"/>
      <c r="K41" s="470"/>
      <c r="L41" s="474"/>
      <c r="M41" s="473">
        <v>1</v>
      </c>
      <c r="N41" s="470">
        <v>30800</v>
      </c>
      <c r="O41" s="470">
        <v>110</v>
      </c>
      <c r="P41" s="518">
        <v>280</v>
      </c>
      <c r="Q41" s="473">
        <v>1</v>
      </c>
      <c r="R41" s="470">
        <v>13500</v>
      </c>
      <c r="S41" s="470">
        <v>45</v>
      </c>
      <c r="T41" s="474">
        <v>300</v>
      </c>
      <c r="U41" s="473"/>
      <c r="V41" s="470"/>
      <c r="W41" s="470"/>
      <c r="X41" s="474"/>
    </row>
    <row r="42" spans="2:24" x14ac:dyDescent="0.2">
      <c r="B42" s="478" t="s">
        <v>11</v>
      </c>
      <c r="C42" s="470" t="s">
        <v>10</v>
      </c>
      <c r="D42" s="470" t="s">
        <v>662</v>
      </c>
      <c r="E42" s="516">
        <v>7</v>
      </c>
      <c r="F42" s="517">
        <v>159186.67000000001</v>
      </c>
      <c r="G42" s="470">
        <v>467</v>
      </c>
      <c r="H42" s="518">
        <v>340.87</v>
      </c>
      <c r="I42" s="473"/>
      <c r="J42" s="470"/>
      <c r="K42" s="470"/>
      <c r="L42" s="474"/>
      <c r="M42" s="473">
        <v>3</v>
      </c>
      <c r="N42" s="470">
        <v>38200</v>
      </c>
      <c r="O42" s="470">
        <v>124</v>
      </c>
      <c r="P42" s="518">
        <v>308.06</v>
      </c>
      <c r="Q42" s="473">
        <v>2</v>
      </c>
      <c r="R42" s="470">
        <v>93811.819999999992</v>
      </c>
      <c r="S42" s="470">
        <v>254</v>
      </c>
      <c r="T42" s="474">
        <v>369.34</v>
      </c>
      <c r="U42" s="473">
        <v>2</v>
      </c>
      <c r="V42" s="470">
        <v>27174.85</v>
      </c>
      <c r="W42" s="470">
        <v>89</v>
      </c>
      <c r="X42" s="474">
        <v>305.33999999999997</v>
      </c>
    </row>
    <row r="43" spans="2:24" x14ac:dyDescent="0.2">
      <c r="B43" s="478" t="s">
        <v>13</v>
      </c>
      <c r="C43" s="470" t="s">
        <v>12</v>
      </c>
      <c r="D43" s="470" t="s">
        <v>662</v>
      </c>
      <c r="E43" s="516">
        <v>24</v>
      </c>
      <c r="F43" s="517">
        <v>1326737.8499999999</v>
      </c>
      <c r="G43" s="470">
        <v>4171</v>
      </c>
      <c r="H43" s="518">
        <v>318.08999999999997</v>
      </c>
      <c r="I43" s="473">
        <v>3</v>
      </c>
      <c r="J43" s="470">
        <v>182680.09000000003</v>
      </c>
      <c r="K43" s="470">
        <v>604</v>
      </c>
      <c r="L43" s="474">
        <v>302.45</v>
      </c>
      <c r="M43" s="473">
        <v>8</v>
      </c>
      <c r="N43" s="470">
        <v>472173.54999999993</v>
      </c>
      <c r="O43" s="470">
        <v>1435</v>
      </c>
      <c r="P43" s="518">
        <v>329.04</v>
      </c>
      <c r="Q43" s="473">
        <v>6</v>
      </c>
      <c r="R43" s="470">
        <v>370951.21</v>
      </c>
      <c r="S43" s="470">
        <v>1218</v>
      </c>
      <c r="T43" s="474">
        <v>304.56</v>
      </c>
      <c r="U43" s="473">
        <v>6</v>
      </c>
      <c r="V43" s="470">
        <v>136248.06</v>
      </c>
      <c r="W43" s="470">
        <v>432</v>
      </c>
      <c r="X43" s="474">
        <v>315.39</v>
      </c>
    </row>
    <row r="44" spans="2:24" x14ac:dyDescent="0.2">
      <c r="B44" s="478" t="s">
        <v>631</v>
      </c>
      <c r="C44" s="470" t="s">
        <v>632</v>
      </c>
      <c r="D44" s="470" t="s">
        <v>662</v>
      </c>
      <c r="E44" s="516">
        <v>1</v>
      </c>
      <c r="F44" s="517">
        <v>2080.02</v>
      </c>
      <c r="G44" s="470">
        <v>6</v>
      </c>
      <c r="H44" s="518">
        <v>346.67</v>
      </c>
      <c r="I44" s="473"/>
      <c r="J44" s="470"/>
      <c r="K44" s="470"/>
      <c r="L44" s="474"/>
      <c r="M44" s="473"/>
      <c r="N44" s="470"/>
      <c r="O44" s="470"/>
      <c r="P44" s="518"/>
      <c r="Q44" s="473"/>
      <c r="R44" s="470"/>
      <c r="S44" s="470"/>
      <c r="T44" s="474"/>
      <c r="U44" s="473">
        <v>1</v>
      </c>
      <c r="V44" s="470">
        <v>2080.02</v>
      </c>
      <c r="W44" s="470">
        <v>6</v>
      </c>
      <c r="X44" s="474">
        <v>346.67</v>
      </c>
    </row>
    <row r="45" spans="2:24" x14ac:dyDescent="0.2">
      <c r="B45" s="478" t="s">
        <v>15</v>
      </c>
      <c r="C45" s="470" t="s">
        <v>14</v>
      </c>
      <c r="D45" s="470" t="s">
        <v>662</v>
      </c>
      <c r="E45" s="516">
        <v>20</v>
      </c>
      <c r="F45" s="517">
        <v>616162.56999999995</v>
      </c>
      <c r="G45" s="470">
        <v>1430</v>
      </c>
      <c r="H45" s="518">
        <v>430.88</v>
      </c>
      <c r="I45" s="473">
        <v>4</v>
      </c>
      <c r="J45" s="470">
        <v>77643.600000000006</v>
      </c>
      <c r="K45" s="470">
        <v>164</v>
      </c>
      <c r="L45" s="474">
        <v>473.44</v>
      </c>
      <c r="M45" s="473">
        <v>7</v>
      </c>
      <c r="N45" s="470">
        <v>108042.33</v>
      </c>
      <c r="O45" s="470">
        <v>229</v>
      </c>
      <c r="P45" s="518">
        <v>471.8</v>
      </c>
      <c r="Q45" s="473">
        <v>4</v>
      </c>
      <c r="R45" s="470">
        <v>312485.61</v>
      </c>
      <c r="S45" s="470">
        <v>792</v>
      </c>
      <c r="T45" s="474">
        <v>394.55</v>
      </c>
      <c r="U45" s="473">
        <v>4</v>
      </c>
      <c r="V45" s="470">
        <v>102789.48</v>
      </c>
      <c r="W45" s="470">
        <v>210</v>
      </c>
      <c r="X45" s="474">
        <v>489.47</v>
      </c>
    </row>
    <row r="46" spans="2:24" x14ac:dyDescent="0.2">
      <c r="B46" s="478" t="s">
        <v>91</v>
      </c>
      <c r="C46" s="470" t="s">
        <v>90</v>
      </c>
      <c r="D46" s="470" t="s">
        <v>662</v>
      </c>
      <c r="E46" s="516">
        <v>11</v>
      </c>
      <c r="F46" s="517">
        <v>150847.51</v>
      </c>
      <c r="G46" s="470">
        <v>314</v>
      </c>
      <c r="H46" s="518">
        <v>480.41</v>
      </c>
      <c r="I46" s="473">
        <v>2</v>
      </c>
      <c r="J46" s="470">
        <v>21258.39</v>
      </c>
      <c r="K46" s="470">
        <v>35</v>
      </c>
      <c r="L46" s="474">
        <v>607.38</v>
      </c>
      <c r="M46" s="473">
        <v>3</v>
      </c>
      <c r="N46" s="470">
        <v>26860</v>
      </c>
      <c r="O46" s="470">
        <v>60</v>
      </c>
      <c r="P46" s="518">
        <v>447.67</v>
      </c>
      <c r="Q46" s="473">
        <v>3</v>
      </c>
      <c r="R46" s="470">
        <v>74083.200000000012</v>
      </c>
      <c r="S46" s="470">
        <v>170</v>
      </c>
      <c r="T46" s="474">
        <v>435.78</v>
      </c>
      <c r="U46" s="473">
        <v>2</v>
      </c>
      <c r="V46" s="470">
        <v>24655.919999999998</v>
      </c>
      <c r="W46" s="470">
        <v>43</v>
      </c>
      <c r="X46" s="474">
        <v>573.39</v>
      </c>
    </row>
    <row r="47" spans="2:24" x14ac:dyDescent="0.2">
      <c r="B47" s="478" t="s">
        <v>172</v>
      </c>
      <c r="C47" s="470" t="s">
        <v>666</v>
      </c>
      <c r="D47" s="470" t="s">
        <v>662</v>
      </c>
      <c r="E47" s="516">
        <v>4</v>
      </c>
      <c r="F47" s="517">
        <v>101955.48000000001</v>
      </c>
      <c r="G47" s="470">
        <v>132</v>
      </c>
      <c r="H47" s="518">
        <v>772.39</v>
      </c>
      <c r="I47" s="473"/>
      <c r="J47" s="470"/>
      <c r="K47" s="470"/>
      <c r="L47" s="474"/>
      <c r="M47" s="473"/>
      <c r="N47" s="470"/>
      <c r="O47" s="470"/>
      <c r="P47" s="518"/>
      <c r="Q47" s="473">
        <v>4</v>
      </c>
      <c r="R47" s="470">
        <v>101955.48000000001</v>
      </c>
      <c r="S47" s="470">
        <v>132</v>
      </c>
      <c r="T47" s="474">
        <v>772.39</v>
      </c>
      <c r="U47" s="473"/>
      <c r="V47" s="470"/>
      <c r="W47" s="470"/>
      <c r="X47" s="474"/>
    </row>
    <row r="48" spans="2:24" x14ac:dyDescent="0.2">
      <c r="B48" s="478" t="s">
        <v>173</v>
      </c>
      <c r="C48" s="470" t="s">
        <v>667</v>
      </c>
      <c r="D48" s="470" t="s">
        <v>662</v>
      </c>
      <c r="E48" s="516">
        <v>6</v>
      </c>
      <c r="F48" s="517">
        <v>191722.68</v>
      </c>
      <c r="G48" s="470">
        <v>174</v>
      </c>
      <c r="H48" s="518">
        <v>1101.8499999999999</v>
      </c>
      <c r="I48" s="473">
        <v>2</v>
      </c>
      <c r="J48" s="470">
        <v>28399.919999999998</v>
      </c>
      <c r="K48" s="470">
        <v>32</v>
      </c>
      <c r="L48" s="474">
        <v>887.5</v>
      </c>
      <c r="M48" s="473">
        <v>1</v>
      </c>
      <c r="N48" s="470">
        <v>100931.55</v>
      </c>
      <c r="O48" s="470">
        <v>51</v>
      </c>
      <c r="P48" s="518">
        <v>1979.05</v>
      </c>
      <c r="Q48" s="473">
        <v>1</v>
      </c>
      <c r="R48" s="470">
        <v>19335.75</v>
      </c>
      <c r="S48" s="470">
        <v>29</v>
      </c>
      <c r="T48" s="474">
        <v>666.75</v>
      </c>
      <c r="U48" s="473">
        <v>2</v>
      </c>
      <c r="V48" s="470">
        <v>43055.460000000006</v>
      </c>
      <c r="W48" s="470">
        <v>62</v>
      </c>
      <c r="X48" s="474">
        <v>694.44</v>
      </c>
    </row>
    <row r="49" spans="2:24" x14ac:dyDescent="0.2">
      <c r="B49" s="478" t="s">
        <v>646</v>
      </c>
      <c r="C49" s="470" t="s">
        <v>647</v>
      </c>
      <c r="D49" s="470" t="s">
        <v>662</v>
      </c>
      <c r="E49" s="516">
        <v>1</v>
      </c>
      <c r="F49" s="517">
        <v>10038.27</v>
      </c>
      <c r="G49" s="470">
        <v>19</v>
      </c>
      <c r="H49" s="518">
        <v>528.33000000000004</v>
      </c>
      <c r="I49" s="473"/>
      <c r="J49" s="470"/>
      <c r="K49" s="470"/>
      <c r="L49" s="474"/>
      <c r="M49" s="473"/>
      <c r="N49" s="470"/>
      <c r="O49" s="470"/>
      <c r="P49" s="518"/>
      <c r="Q49" s="473"/>
      <c r="R49" s="470"/>
      <c r="S49" s="470"/>
      <c r="T49" s="474"/>
      <c r="U49" s="473"/>
      <c r="V49" s="470"/>
      <c r="W49" s="470"/>
      <c r="X49" s="474"/>
    </row>
    <row r="50" spans="2:24" x14ac:dyDescent="0.2">
      <c r="B50" s="478" t="s">
        <v>988</v>
      </c>
      <c r="C50" s="470" t="s">
        <v>989</v>
      </c>
      <c r="D50" s="470" t="s">
        <v>662</v>
      </c>
      <c r="E50" s="516">
        <v>1</v>
      </c>
      <c r="F50" s="517">
        <v>27200</v>
      </c>
      <c r="G50" s="470">
        <v>80</v>
      </c>
      <c r="H50" s="518">
        <v>340</v>
      </c>
      <c r="I50" s="473"/>
      <c r="J50" s="470"/>
      <c r="K50" s="470"/>
      <c r="L50" s="474"/>
      <c r="M50" s="473"/>
      <c r="N50" s="470"/>
      <c r="O50" s="470"/>
      <c r="P50" s="518"/>
      <c r="Q50" s="473"/>
      <c r="R50" s="470"/>
      <c r="S50" s="470"/>
      <c r="T50" s="474"/>
      <c r="U50" s="473"/>
      <c r="V50" s="470"/>
      <c r="W50" s="470"/>
      <c r="X50" s="474"/>
    </row>
    <row r="51" spans="2:24" x14ac:dyDescent="0.2">
      <c r="B51" s="478" t="s">
        <v>177</v>
      </c>
      <c r="C51" s="470" t="s">
        <v>178</v>
      </c>
      <c r="D51" s="470" t="s">
        <v>662</v>
      </c>
      <c r="E51" s="516">
        <v>1</v>
      </c>
      <c r="F51" s="517">
        <v>11450.1</v>
      </c>
      <c r="G51" s="470">
        <v>30</v>
      </c>
      <c r="H51" s="518">
        <v>381.67</v>
      </c>
      <c r="I51" s="473"/>
      <c r="J51" s="470"/>
      <c r="K51" s="470"/>
      <c r="L51" s="474"/>
      <c r="M51" s="473"/>
      <c r="N51" s="470"/>
      <c r="O51" s="470"/>
      <c r="P51" s="518"/>
      <c r="Q51" s="473"/>
      <c r="R51" s="470"/>
      <c r="S51" s="470"/>
      <c r="T51" s="474"/>
      <c r="U51" s="473"/>
      <c r="V51" s="470"/>
      <c r="W51" s="470"/>
      <c r="X51" s="474"/>
    </row>
    <row r="52" spans="2:24" x14ac:dyDescent="0.2">
      <c r="B52" s="478" t="s">
        <v>990</v>
      </c>
      <c r="C52" s="470" t="s">
        <v>991</v>
      </c>
      <c r="D52" s="470" t="s">
        <v>662</v>
      </c>
      <c r="E52" s="516">
        <v>1</v>
      </c>
      <c r="F52" s="517">
        <v>9150.0300000000007</v>
      </c>
      <c r="G52" s="470">
        <v>9</v>
      </c>
      <c r="H52" s="518">
        <v>1016.67</v>
      </c>
      <c r="I52" s="473"/>
      <c r="J52" s="470"/>
      <c r="K52" s="470"/>
      <c r="L52" s="474"/>
      <c r="M52" s="473"/>
      <c r="N52" s="470"/>
      <c r="O52" s="470"/>
      <c r="P52" s="518"/>
      <c r="Q52" s="473"/>
      <c r="R52" s="470"/>
      <c r="S52" s="470"/>
      <c r="T52" s="474"/>
      <c r="U52" s="473"/>
      <c r="V52" s="470"/>
      <c r="W52" s="470"/>
      <c r="X52" s="474"/>
    </row>
    <row r="53" spans="2:24" x14ac:dyDescent="0.2">
      <c r="B53" s="478" t="s">
        <v>669</v>
      </c>
      <c r="C53" s="470" t="s">
        <v>670</v>
      </c>
      <c r="D53" s="470" t="s">
        <v>662</v>
      </c>
      <c r="E53" s="516">
        <v>1</v>
      </c>
      <c r="F53" s="517">
        <v>25836.59</v>
      </c>
      <c r="G53" s="470">
        <v>23</v>
      </c>
      <c r="H53" s="518">
        <v>1123.33</v>
      </c>
      <c r="I53" s="473"/>
      <c r="J53" s="470"/>
      <c r="K53" s="470"/>
      <c r="L53" s="474"/>
      <c r="M53" s="473"/>
      <c r="N53" s="470"/>
      <c r="O53" s="470"/>
      <c r="P53" s="518"/>
      <c r="Q53" s="473"/>
      <c r="R53" s="470"/>
      <c r="S53" s="470"/>
      <c r="T53" s="474"/>
      <c r="U53" s="473"/>
      <c r="V53" s="470"/>
      <c r="W53" s="470"/>
      <c r="X53" s="474"/>
    </row>
    <row r="54" spans="2:24" x14ac:dyDescent="0.2">
      <c r="B54" s="478" t="s">
        <v>179</v>
      </c>
      <c r="C54" s="470" t="s">
        <v>671</v>
      </c>
      <c r="D54" s="470" t="s">
        <v>662</v>
      </c>
      <c r="E54" s="516">
        <v>4</v>
      </c>
      <c r="F54" s="517">
        <v>630268.16000000003</v>
      </c>
      <c r="G54" s="470">
        <v>486</v>
      </c>
      <c r="H54" s="518">
        <v>1296.8499999999999</v>
      </c>
      <c r="I54" s="473"/>
      <c r="J54" s="470"/>
      <c r="K54" s="470"/>
      <c r="L54" s="474"/>
      <c r="M54" s="473">
        <v>1</v>
      </c>
      <c r="N54" s="470">
        <v>252000</v>
      </c>
      <c r="O54" s="470">
        <v>210</v>
      </c>
      <c r="P54" s="518">
        <v>1200</v>
      </c>
      <c r="Q54" s="473">
        <v>1</v>
      </c>
      <c r="R54" s="470">
        <v>62700</v>
      </c>
      <c r="S54" s="470">
        <v>55</v>
      </c>
      <c r="T54" s="474">
        <v>1140</v>
      </c>
      <c r="U54" s="473">
        <v>1</v>
      </c>
      <c r="V54" s="470">
        <v>251888</v>
      </c>
      <c r="W54" s="470">
        <v>173</v>
      </c>
      <c r="X54" s="474">
        <v>1456</v>
      </c>
    </row>
    <row r="55" spans="2:24" x14ac:dyDescent="0.2">
      <c r="B55" s="478" t="s">
        <v>92</v>
      </c>
      <c r="C55" s="470" t="s">
        <v>672</v>
      </c>
      <c r="D55" s="470" t="s">
        <v>662</v>
      </c>
      <c r="E55" s="516">
        <v>1</v>
      </c>
      <c r="F55" s="517">
        <v>30067.13</v>
      </c>
      <c r="G55" s="470">
        <v>18.2</v>
      </c>
      <c r="H55" s="518">
        <v>1652.04</v>
      </c>
      <c r="I55" s="473">
        <v>1</v>
      </c>
      <c r="J55" s="470">
        <v>30067.13</v>
      </c>
      <c r="K55" s="470">
        <v>18.2</v>
      </c>
      <c r="L55" s="474">
        <v>1652.04</v>
      </c>
      <c r="M55" s="473"/>
      <c r="N55" s="470"/>
      <c r="O55" s="470"/>
      <c r="P55" s="518"/>
      <c r="Q55" s="473"/>
      <c r="R55" s="470"/>
      <c r="S55" s="470"/>
      <c r="T55" s="474"/>
      <c r="U55" s="473"/>
      <c r="V55" s="470"/>
      <c r="W55" s="470"/>
      <c r="X55" s="474"/>
    </row>
    <row r="56" spans="2:24" x14ac:dyDescent="0.2">
      <c r="B56" s="478" t="s">
        <v>181</v>
      </c>
      <c r="C56" s="470" t="s">
        <v>673</v>
      </c>
      <c r="D56" s="470" t="s">
        <v>662</v>
      </c>
      <c r="E56" s="516">
        <v>8</v>
      </c>
      <c r="F56" s="517">
        <v>1903038.28</v>
      </c>
      <c r="G56" s="470">
        <v>1423</v>
      </c>
      <c r="H56" s="518">
        <v>1337.34</v>
      </c>
      <c r="I56" s="473">
        <v>1</v>
      </c>
      <c r="J56" s="470">
        <v>581000</v>
      </c>
      <c r="K56" s="470">
        <v>415</v>
      </c>
      <c r="L56" s="474">
        <v>1400</v>
      </c>
      <c r="M56" s="473">
        <v>5</v>
      </c>
      <c r="N56" s="470">
        <v>1231425.3</v>
      </c>
      <c r="O56" s="470">
        <v>944</v>
      </c>
      <c r="P56" s="518">
        <v>1304.48</v>
      </c>
      <c r="Q56" s="473">
        <v>1</v>
      </c>
      <c r="R56" s="470">
        <v>8982.7999999999993</v>
      </c>
      <c r="S56" s="470">
        <v>10</v>
      </c>
      <c r="T56" s="474">
        <v>898.28</v>
      </c>
      <c r="U56" s="473">
        <v>1</v>
      </c>
      <c r="V56" s="470">
        <v>81630.179999999993</v>
      </c>
      <c r="W56" s="470">
        <v>54</v>
      </c>
      <c r="X56" s="474">
        <v>1511.67</v>
      </c>
    </row>
    <row r="57" spans="2:24" x14ac:dyDescent="0.2">
      <c r="B57" s="478" t="s">
        <v>182</v>
      </c>
      <c r="C57" s="470" t="s">
        <v>914</v>
      </c>
      <c r="D57" s="470" t="s">
        <v>662</v>
      </c>
      <c r="E57" s="516">
        <v>7</v>
      </c>
      <c r="F57" s="517">
        <v>1252047.6399999999</v>
      </c>
      <c r="G57" s="470">
        <v>878.8</v>
      </c>
      <c r="H57" s="518">
        <v>1424.72</v>
      </c>
      <c r="I57" s="473">
        <v>2</v>
      </c>
      <c r="J57" s="470">
        <v>451300.5</v>
      </c>
      <c r="K57" s="470">
        <v>318</v>
      </c>
      <c r="L57" s="474">
        <v>1419.18</v>
      </c>
      <c r="M57" s="473">
        <v>2</v>
      </c>
      <c r="N57" s="470">
        <v>109092.2</v>
      </c>
      <c r="O57" s="470">
        <v>78</v>
      </c>
      <c r="P57" s="518">
        <v>1398.62</v>
      </c>
      <c r="Q57" s="473"/>
      <c r="R57" s="470"/>
      <c r="S57" s="470"/>
      <c r="T57" s="474">
        <v>1233</v>
      </c>
      <c r="U57" s="473">
        <v>2</v>
      </c>
      <c r="V57" s="470">
        <v>301407.5</v>
      </c>
      <c r="W57" s="470">
        <v>185.8</v>
      </c>
      <c r="X57" s="474">
        <v>1622.21</v>
      </c>
    </row>
    <row r="58" spans="2:24" x14ac:dyDescent="0.2">
      <c r="B58" s="478" t="s">
        <v>183</v>
      </c>
      <c r="C58" s="470" t="s">
        <v>184</v>
      </c>
      <c r="D58" s="470" t="s">
        <v>657</v>
      </c>
      <c r="E58" s="516">
        <v>18</v>
      </c>
      <c r="F58" s="517">
        <v>958806.56</v>
      </c>
      <c r="G58" s="470">
        <v>1683.3</v>
      </c>
      <c r="H58" s="518">
        <v>569.6</v>
      </c>
      <c r="I58" s="473">
        <v>3</v>
      </c>
      <c r="J58" s="470">
        <v>142212.75</v>
      </c>
      <c r="K58" s="470">
        <v>221.3</v>
      </c>
      <c r="L58" s="474">
        <v>642.62</v>
      </c>
      <c r="M58" s="473">
        <v>8</v>
      </c>
      <c r="N58" s="470">
        <v>359810.12999999995</v>
      </c>
      <c r="O58" s="470">
        <v>667.5</v>
      </c>
      <c r="P58" s="518">
        <v>539.04</v>
      </c>
      <c r="Q58" s="473">
        <v>2</v>
      </c>
      <c r="R58" s="470">
        <v>177647.96000000002</v>
      </c>
      <c r="S58" s="470">
        <v>381.5</v>
      </c>
      <c r="T58" s="474">
        <v>465.66</v>
      </c>
      <c r="U58" s="473">
        <v>4</v>
      </c>
      <c r="V58" s="470">
        <v>270969.02</v>
      </c>
      <c r="W58" s="470">
        <v>403</v>
      </c>
      <c r="X58" s="474">
        <v>672.38</v>
      </c>
    </row>
    <row r="59" spans="2:24" x14ac:dyDescent="0.2">
      <c r="B59" s="478" t="s">
        <v>185</v>
      </c>
      <c r="C59" s="470" t="s">
        <v>674</v>
      </c>
      <c r="D59" s="470" t="s">
        <v>657</v>
      </c>
      <c r="E59" s="516">
        <v>2</v>
      </c>
      <c r="F59" s="517">
        <v>133361.35</v>
      </c>
      <c r="G59" s="470">
        <v>216</v>
      </c>
      <c r="H59" s="518">
        <v>617.41</v>
      </c>
      <c r="I59" s="473"/>
      <c r="J59" s="470"/>
      <c r="K59" s="470"/>
      <c r="L59" s="474"/>
      <c r="M59" s="473">
        <v>1</v>
      </c>
      <c r="N59" s="470">
        <v>75625</v>
      </c>
      <c r="O59" s="470">
        <v>121</v>
      </c>
      <c r="P59" s="518">
        <v>625</v>
      </c>
      <c r="Q59" s="473">
        <v>1</v>
      </c>
      <c r="R59" s="470">
        <v>57736.350000000006</v>
      </c>
      <c r="S59" s="470">
        <v>95</v>
      </c>
      <c r="T59" s="474">
        <v>607.75</v>
      </c>
      <c r="U59" s="473"/>
      <c r="V59" s="470"/>
      <c r="W59" s="470"/>
      <c r="X59" s="474"/>
    </row>
    <row r="60" spans="2:24" x14ac:dyDescent="0.2">
      <c r="B60" s="478" t="s">
        <v>675</v>
      </c>
      <c r="C60" s="470" t="s">
        <v>676</v>
      </c>
      <c r="D60" s="470" t="s">
        <v>657</v>
      </c>
      <c r="E60" s="516">
        <v>7</v>
      </c>
      <c r="F60" s="517">
        <v>149905.38</v>
      </c>
      <c r="G60" s="470">
        <v>236.3</v>
      </c>
      <c r="H60" s="518">
        <v>634.39</v>
      </c>
      <c r="I60" s="473">
        <v>1</v>
      </c>
      <c r="J60" s="470">
        <v>9100</v>
      </c>
      <c r="K60" s="470">
        <v>14</v>
      </c>
      <c r="L60" s="474">
        <v>650</v>
      </c>
      <c r="M60" s="473">
        <v>2</v>
      </c>
      <c r="N60" s="470">
        <v>71694.989999999991</v>
      </c>
      <c r="O60" s="470">
        <v>114.4</v>
      </c>
      <c r="P60" s="518">
        <v>626.70000000000005</v>
      </c>
      <c r="Q60" s="473">
        <v>1</v>
      </c>
      <c r="R60" s="470">
        <v>22871.21</v>
      </c>
      <c r="S60" s="470">
        <v>36.4</v>
      </c>
      <c r="T60" s="474">
        <v>628.33000000000004</v>
      </c>
      <c r="U60" s="473">
        <v>3</v>
      </c>
      <c r="V60" s="470">
        <v>46239.18</v>
      </c>
      <c r="W60" s="470">
        <v>71.5</v>
      </c>
      <c r="X60" s="474">
        <v>646.70000000000005</v>
      </c>
    </row>
    <row r="61" spans="2:24" x14ac:dyDescent="0.2">
      <c r="B61" s="478" t="s">
        <v>20</v>
      </c>
      <c r="C61" s="470" t="s">
        <v>677</v>
      </c>
      <c r="D61" s="470" t="s">
        <v>657</v>
      </c>
      <c r="E61" s="516">
        <v>1</v>
      </c>
      <c r="F61" s="517">
        <v>14771.44</v>
      </c>
      <c r="G61" s="470">
        <v>58</v>
      </c>
      <c r="H61" s="518">
        <v>254.68</v>
      </c>
      <c r="I61" s="473">
        <v>1</v>
      </c>
      <c r="J61" s="470">
        <v>14771.44</v>
      </c>
      <c r="K61" s="470">
        <v>58</v>
      </c>
      <c r="L61" s="474">
        <v>254.68</v>
      </c>
      <c r="M61" s="473"/>
      <c r="N61" s="470"/>
      <c r="O61" s="470"/>
      <c r="P61" s="518"/>
      <c r="Q61" s="473"/>
      <c r="R61" s="470"/>
      <c r="S61" s="470"/>
      <c r="T61" s="474"/>
      <c r="U61" s="473"/>
      <c r="V61" s="470"/>
      <c r="W61" s="470"/>
      <c r="X61" s="474"/>
    </row>
    <row r="62" spans="2:24" x14ac:dyDescent="0.2">
      <c r="B62" s="478" t="s">
        <v>117</v>
      </c>
      <c r="C62" s="470" t="s">
        <v>116</v>
      </c>
      <c r="D62" s="470" t="s">
        <v>657</v>
      </c>
      <c r="E62" s="516">
        <v>3</v>
      </c>
      <c r="F62" s="517">
        <v>238924.5</v>
      </c>
      <c r="G62" s="470">
        <v>3810</v>
      </c>
      <c r="H62" s="518">
        <v>62.71</v>
      </c>
      <c r="I62" s="473">
        <v>1</v>
      </c>
      <c r="J62" s="470">
        <v>144217</v>
      </c>
      <c r="K62" s="470">
        <v>2900</v>
      </c>
      <c r="L62" s="474">
        <v>49.73</v>
      </c>
      <c r="M62" s="473"/>
      <c r="N62" s="470"/>
      <c r="O62" s="470"/>
      <c r="P62" s="518"/>
      <c r="Q62" s="473">
        <v>1</v>
      </c>
      <c r="R62" s="470">
        <v>89397</v>
      </c>
      <c r="S62" s="470">
        <v>900</v>
      </c>
      <c r="T62" s="474">
        <v>99.33</v>
      </c>
      <c r="U62" s="473"/>
      <c r="V62" s="470"/>
      <c r="W62" s="470"/>
      <c r="X62" s="474"/>
    </row>
    <row r="63" spans="2:24" x14ac:dyDescent="0.2">
      <c r="B63" s="478" t="s">
        <v>113</v>
      </c>
      <c r="C63" s="470" t="s">
        <v>678</v>
      </c>
      <c r="D63" s="470" t="s">
        <v>662</v>
      </c>
      <c r="E63" s="516">
        <v>2</v>
      </c>
      <c r="F63" s="517">
        <v>97797</v>
      </c>
      <c r="G63" s="470">
        <v>500</v>
      </c>
      <c r="H63" s="518">
        <v>195.59</v>
      </c>
      <c r="I63" s="473"/>
      <c r="J63" s="470"/>
      <c r="K63" s="470"/>
      <c r="L63" s="474"/>
      <c r="M63" s="473"/>
      <c r="N63" s="470"/>
      <c r="O63" s="470"/>
      <c r="P63" s="518"/>
      <c r="Q63" s="473">
        <v>1</v>
      </c>
      <c r="R63" s="470">
        <v>85251.8</v>
      </c>
      <c r="S63" s="470">
        <v>460</v>
      </c>
      <c r="T63" s="474">
        <v>185.33</v>
      </c>
      <c r="U63" s="473"/>
      <c r="V63" s="470"/>
      <c r="W63" s="470"/>
      <c r="X63" s="474"/>
    </row>
    <row r="64" spans="2:24" x14ac:dyDescent="0.2">
      <c r="B64" s="478" t="s">
        <v>115</v>
      </c>
      <c r="C64" s="470" t="s">
        <v>114</v>
      </c>
      <c r="D64" s="470" t="s">
        <v>662</v>
      </c>
      <c r="E64" s="516">
        <v>1</v>
      </c>
      <c r="F64" s="517">
        <v>4181.8</v>
      </c>
      <c r="G64" s="470">
        <v>20</v>
      </c>
      <c r="H64" s="518">
        <v>209.09</v>
      </c>
      <c r="I64" s="473"/>
      <c r="J64" s="470"/>
      <c r="K64" s="470"/>
      <c r="L64" s="474"/>
      <c r="M64" s="473"/>
      <c r="N64" s="470"/>
      <c r="O64" s="470"/>
      <c r="P64" s="518"/>
      <c r="Q64" s="473"/>
      <c r="R64" s="470"/>
      <c r="S64" s="470"/>
      <c r="T64" s="474"/>
      <c r="U64" s="473"/>
      <c r="V64" s="470"/>
      <c r="W64" s="470"/>
      <c r="X64" s="474"/>
    </row>
    <row r="65" spans="2:24" x14ac:dyDescent="0.2">
      <c r="B65" s="478" t="s">
        <v>190</v>
      </c>
      <c r="C65" s="470" t="s">
        <v>679</v>
      </c>
      <c r="D65" s="470" t="s">
        <v>605</v>
      </c>
      <c r="E65" s="516">
        <v>4</v>
      </c>
      <c r="F65" s="517">
        <v>17716.66</v>
      </c>
      <c r="G65" s="470">
        <v>21</v>
      </c>
      <c r="H65" s="518">
        <v>843.65</v>
      </c>
      <c r="I65" s="473">
        <v>1</v>
      </c>
      <c r="J65" s="470">
        <v>4250</v>
      </c>
      <c r="K65" s="470">
        <v>5</v>
      </c>
      <c r="L65" s="474">
        <v>850</v>
      </c>
      <c r="M65" s="473">
        <v>1</v>
      </c>
      <c r="N65" s="470">
        <v>6300</v>
      </c>
      <c r="O65" s="470">
        <v>9</v>
      </c>
      <c r="P65" s="518">
        <v>700</v>
      </c>
      <c r="Q65" s="473">
        <v>2</v>
      </c>
      <c r="R65" s="470">
        <v>7166.66</v>
      </c>
      <c r="S65" s="470">
        <v>7</v>
      </c>
      <c r="T65" s="474">
        <v>1023.81</v>
      </c>
      <c r="U65" s="473"/>
      <c r="V65" s="470"/>
      <c r="W65" s="470"/>
      <c r="X65" s="474"/>
    </row>
    <row r="66" spans="2:24" x14ac:dyDescent="0.2">
      <c r="B66" s="478" t="s">
        <v>191</v>
      </c>
      <c r="C66" s="470" t="s">
        <v>192</v>
      </c>
      <c r="D66" s="470" t="s">
        <v>605</v>
      </c>
      <c r="E66" s="516">
        <v>3</v>
      </c>
      <c r="F66" s="517">
        <v>9033.35</v>
      </c>
      <c r="G66" s="470">
        <v>8</v>
      </c>
      <c r="H66" s="518">
        <v>1129.17</v>
      </c>
      <c r="I66" s="473">
        <v>1</v>
      </c>
      <c r="J66" s="470">
        <v>1500</v>
      </c>
      <c r="K66" s="470">
        <v>1</v>
      </c>
      <c r="L66" s="474">
        <v>1500</v>
      </c>
      <c r="M66" s="473">
        <v>1</v>
      </c>
      <c r="N66" s="470">
        <v>4333.3500000000004</v>
      </c>
      <c r="O66" s="470">
        <v>5</v>
      </c>
      <c r="P66" s="518">
        <v>866.67</v>
      </c>
      <c r="Q66" s="473">
        <v>1</v>
      </c>
      <c r="R66" s="470">
        <v>3200</v>
      </c>
      <c r="S66" s="470">
        <v>2</v>
      </c>
      <c r="T66" s="474">
        <v>1600</v>
      </c>
      <c r="U66" s="473"/>
      <c r="V66" s="470"/>
      <c r="W66" s="470"/>
      <c r="X66" s="474"/>
    </row>
    <row r="67" spans="2:24" x14ac:dyDescent="0.2">
      <c r="B67" s="478" t="s">
        <v>193</v>
      </c>
      <c r="C67" s="470" t="s">
        <v>623</v>
      </c>
      <c r="D67" s="470" t="s">
        <v>605</v>
      </c>
      <c r="E67" s="516">
        <v>3</v>
      </c>
      <c r="F67" s="517">
        <v>6766.69</v>
      </c>
      <c r="G67" s="470">
        <v>12</v>
      </c>
      <c r="H67" s="518">
        <v>563.89</v>
      </c>
      <c r="I67" s="473">
        <v>1</v>
      </c>
      <c r="J67" s="470">
        <v>600</v>
      </c>
      <c r="K67" s="470">
        <v>1</v>
      </c>
      <c r="L67" s="474">
        <v>600</v>
      </c>
      <c r="M67" s="473">
        <v>1</v>
      </c>
      <c r="N67" s="470">
        <v>1500</v>
      </c>
      <c r="O67" s="470">
        <v>4</v>
      </c>
      <c r="P67" s="518">
        <v>375</v>
      </c>
      <c r="Q67" s="473">
        <v>1</v>
      </c>
      <c r="R67" s="470">
        <v>4666.6899999999996</v>
      </c>
      <c r="S67" s="470">
        <v>7</v>
      </c>
      <c r="T67" s="474">
        <v>666.67</v>
      </c>
      <c r="U67" s="473"/>
      <c r="V67" s="470"/>
      <c r="W67" s="470"/>
      <c r="X67" s="474"/>
    </row>
    <row r="68" spans="2:24" x14ac:dyDescent="0.2">
      <c r="B68" s="478" t="s">
        <v>201</v>
      </c>
      <c r="C68" s="470" t="s">
        <v>202</v>
      </c>
      <c r="D68" s="470" t="s">
        <v>662</v>
      </c>
      <c r="E68" s="516">
        <v>2</v>
      </c>
      <c r="F68" s="517">
        <v>32469.35</v>
      </c>
      <c r="G68" s="470">
        <v>49</v>
      </c>
      <c r="H68" s="518">
        <v>662.64</v>
      </c>
      <c r="I68" s="473"/>
      <c r="J68" s="470"/>
      <c r="K68" s="470"/>
      <c r="L68" s="474"/>
      <c r="M68" s="473">
        <v>2</v>
      </c>
      <c r="N68" s="470">
        <v>32469.35</v>
      </c>
      <c r="O68" s="470">
        <v>49</v>
      </c>
      <c r="P68" s="518">
        <v>662.64</v>
      </c>
      <c r="Q68" s="473"/>
      <c r="R68" s="470"/>
      <c r="S68" s="470"/>
      <c r="T68" s="474"/>
      <c r="U68" s="473"/>
      <c r="V68" s="470"/>
      <c r="W68" s="470"/>
      <c r="X68" s="474"/>
    </row>
    <row r="69" spans="2:24" x14ac:dyDescent="0.2">
      <c r="B69" s="478" t="s">
        <v>203</v>
      </c>
      <c r="C69" s="470" t="s">
        <v>204</v>
      </c>
      <c r="D69" s="470" t="s">
        <v>662</v>
      </c>
      <c r="E69" s="516">
        <v>1</v>
      </c>
      <c r="F69" s="517">
        <v>30609.48</v>
      </c>
      <c r="G69" s="470">
        <v>44</v>
      </c>
      <c r="H69" s="518">
        <v>695.67</v>
      </c>
      <c r="I69" s="473"/>
      <c r="J69" s="470"/>
      <c r="K69" s="470"/>
      <c r="L69" s="474"/>
      <c r="M69" s="473">
        <v>1</v>
      </c>
      <c r="N69" s="470">
        <v>30609.48</v>
      </c>
      <c r="O69" s="470">
        <v>44</v>
      </c>
      <c r="P69" s="518">
        <v>695.67</v>
      </c>
      <c r="Q69" s="473"/>
      <c r="R69" s="470"/>
      <c r="S69" s="470"/>
      <c r="T69" s="474"/>
      <c r="U69" s="473"/>
      <c r="V69" s="470"/>
      <c r="W69" s="470"/>
      <c r="X69" s="474"/>
    </row>
    <row r="70" spans="2:24" x14ac:dyDescent="0.2">
      <c r="B70" s="478" t="s">
        <v>93</v>
      </c>
      <c r="C70" s="470" t="s">
        <v>680</v>
      </c>
      <c r="D70" s="470" t="s">
        <v>662</v>
      </c>
      <c r="E70" s="516">
        <v>9</v>
      </c>
      <c r="F70" s="517">
        <v>844523.28000000014</v>
      </c>
      <c r="G70" s="470">
        <v>1374.8</v>
      </c>
      <c r="H70" s="518">
        <v>614.29</v>
      </c>
      <c r="I70" s="473">
        <v>1</v>
      </c>
      <c r="J70" s="470">
        <v>46666.400000000001</v>
      </c>
      <c r="K70" s="470">
        <v>80</v>
      </c>
      <c r="L70" s="474">
        <v>583.33000000000004</v>
      </c>
      <c r="M70" s="473">
        <v>4</v>
      </c>
      <c r="N70" s="470">
        <v>493916.72</v>
      </c>
      <c r="O70" s="470">
        <v>845</v>
      </c>
      <c r="P70" s="518">
        <v>584.52</v>
      </c>
      <c r="Q70" s="473">
        <v>2</v>
      </c>
      <c r="R70" s="470">
        <v>278780.26</v>
      </c>
      <c r="S70" s="470">
        <v>421</v>
      </c>
      <c r="T70" s="474">
        <v>662.19</v>
      </c>
      <c r="U70" s="473">
        <v>2</v>
      </c>
      <c r="V70" s="470">
        <v>25159.9</v>
      </c>
      <c r="W70" s="470">
        <v>28.8</v>
      </c>
      <c r="X70" s="474">
        <v>873.61</v>
      </c>
    </row>
    <row r="71" spans="2:24" x14ac:dyDescent="0.2">
      <c r="B71" s="478" t="s">
        <v>207</v>
      </c>
      <c r="C71" s="470" t="s">
        <v>208</v>
      </c>
      <c r="D71" s="470" t="s">
        <v>658</v>
      </c>
      <c r="E71" s="516">
        <v>1</v>
      </c>
      <c r="F71" s="517">
        <v>84733</v>
      </c>
      <c r="G71" s="470">
        <v>550</v>
      </c>
      <c r="H71" s="518">
        <v>154.06</v>
      </c>
      <c r="I71" s="473"/>
      <c r="J71" s="470"/>
      <c r="K71" s="470"/>
      <c r="L71" s="474"/>
      <c r="M71" s="473"/>
      <c r="N71" s="470"/>
      <c r="O71" s="470"/>
      <c r="P71" s="518"/>
      <c r="Q71" s="473">
        <v>1</v>
      </c>
      <c r="R71" s="470">
        <v>84733</v>
      </c>
      <c r="S71" s="470">
        <v>550</v>
      </c>
      <c r="T71" s="474">
        <v>154.06</v>
      </c>
      <c r="U71" s="473"/>
      <c r="V71" s="470"/>
      <c r="W71" s="470"/>
      <c r="X71" s="474"/>
    </row>
    <row r="72" spans="2:24" x14ac:dyDescent="0.2">
      <c r="B72" s="478" t="s">
        <v>18</v>
      </c>
      <c r="C72" s="470" t="s">
        <v>682</v>
      </c>
      <c r="D72" s="470" t="s">
        <v>662</v>
      </c>
      <c r="E72" s="516">
        <v>25</v>
      </c>
      <c r="F72" s="517">
        <v>215905.75</v>
      </c>
      <c r="G72" s="470">
        <v>20125</v>
      </c>
      <c r="H72" s="518">
        <v>10.73</v>
      </c>
      <c r="I72" s="473">
        <v>2</v>
      </c>
      <c r="J72" s="470">
        <v>6540.3</v>
      </c>
      <c r="K72" s="470">
        <v>420</v>
      </c>
      <c r="L72" s="474">
        <v>15.57</v>
      </c>
      <c r="M72" s="473">
        <v>11</v>
      </c>
      <c r="N72" s="470">
        <v>103882.85</v>
      </c>
      <c r="O72" s="470">
        <v>9505</v>
      </c>
      <c r="P72" s="518">
        <v>10.93</v>
      </c>
      <c r="Q72" s="473">
        <v>8</v>
      </c>
      <c r="R72" s="470">
        <v>65166</v>
      </c>
      <c r="S72" s="470">
        <v>6480</v>
      </c>
      <c r="T72" s="474">
        <v>10.06</v>
      </c>
      <c r="U72" s="473">
        <v>3</v>
      </c>
      <c r="V72" s="470">
        <v>35299</v>
      </c>
      <c r="W72" s="470">
        <v>3400</v>
      </c>
      <c r="X72" s="474">
        <v>10.38</v>
      </c>
    </row>
    <row r="73" spans="2:24" x14ac:dyDescent="0.2">
      <c r="B73" s="478" t="s">
        <v>19</v>
      </c>
      <c r="C73" s="470" t="s">
        <v>683</v>
      </c>
      <c r="D73" s="470" t="s">
        <v>658</v>
      </c>
      <c r="E73" s="516">
        <v>8</v>
      </c>
      <c r="F73" s="517">
        <v>62191.149999999994</v>
      </c>
      <c r="G73" s="470">
        <v>15250</v>
      </c>
      <c r="H73" s="518">
        <v>4.08</v>
      </c>
      <c r="I73" s="473"/>
      <c r="J73" s="470"/>
      <c r="K73" s="470"/>
      <c r="L73" s="474"/>
      <c r="M73" s="473">
        <v>3</v>
      </c>
      <c r="N73" s="470">
        <v>8237.5499999999993</v>
      </c>
      <c r="O73" s="470">
        <v>1330</v>
      </c>
      <c r="P73" s="518">
        <v>6.19</v>
      </c>
      <c r="Q73" s="473">
        <v>3</v>
      </c>
      <c r="R73" s="470">
        <v>39859.599999999999</v>
      </c>
      <c r="S73" s="470">
        <v>10120</v>
      </c>
      <c r="T73" s="474">
        <v>3.94</v>
      </c>
      <c r="U73" s="473">
        <v>2</v>
      </c>
      <c r="V73" s="470">
        <v>14094</v>
      </c>
      <c r="W73" s="470">
        <v>3800</v>
      </c>
      <c r="X73" s="474">
        <v>3.71</v>
      </c>
    </row>
    <row r="74" spans="2:24" x14ac:dyDescent="0.2">
      <c r="B74" s="478" t="s">
        <v>211</v>
      </c>
      <c r="C74" s="470" t="s">
        <v>212</v>
      </c>
      <c r="D74" s="470" t="s">
        <v>658</v>
      </c>
      <c r="E74" s="516">
        <v>4</v>
      </c>
      <c r="F74" s="517">
        <v>57670.2</v>
      </c>
      <c r="G74" s="470">
        <v>10590</v>
      </c>
      <c r="H74" s="518">
        <v>5.45</v>
      </c>
      <c r="I74" s="473">
        <v>1</v>
      </c>
      <c r="J74" s="470">
        <v>4800</v>
      </c>
      <c r="K74" s="470">
        <v>1200</v>
      </c>
      <c r="L74" s="474">
        <v>4</v>
      </c>
      <c r="M74" s="473">
        <v>1</v>
      </c>
      <c r="N74" s="470">
        <v>7600.2</v>
      </c>
      <c r="O74" s="470">
        <v>1590</v>
      </c>
      <c r="P74" s="518">
        <v>4.78</v>
      </c>
      <c r="Q74" s="473">
        <v>1</v>
      </c>
      <c r="R74" s="470">
        <v>26650</v>
      </c>
      <c r="S74" s="470">
        <v>5000</v>
      </c>
      <c r="T74" s="474">
        <v>5.33</v>
      </c>
      <c r="U74" s="473">
        <v>1</v>
      </c>
      <c r="V74" s="470">
        <v>18620</v>
      </c>
      <c r="W74" s="470">
        <v>2800</v>
      </c>
      <c r="X74" s="474">
        <v>6.65</v>
      </c>
    </row>
    <row r="75" spans="2:24" x14ac:dyDescent="0.2">
      <c r="B75" s="478" t="s">
        <v>213</v>
      </c>
      <c r="C75" s="470" t="s">
        <v>214</v>
      </c>
      <c r="D75" s="470" t="s">
        <v>658</v>
      </c>
      <c r="E75" s="516">
        <v>1</v>
      </c>
      <c r="F75" s="517">
        <v>10275</v>
      </c>
      <c r="G75" s="470">
        <v>2740</v>
      </c>
      <c r="H75" s="518">
        <v>3.75</v>
      </c>
      <c r="I75" s="473"/>
      <c r="J75" s="470"/>
      <c r="K75" s="470"/>
      <c r="L75" s="474"/>
      <c r="M75" s="473">
        <v>1</v>
      </c>
      <c r="N75" s="470">
        <v>10275</v>
      </c>
      <c r="O75" s="470">
        <v>2740</v>
      </c>
      <c r="P75" s="518">
        <v>3.75</v>
      </c>
      <c r="Q75" s="473">
        <v>0</v>
      </c>
      <c r="R75" s="470"/>
      <c r="S75" s="470"/>
      <c r="T75" s="474"/>
      <c r="U75" s="473"/>
      <c r="V75" s="470"/>
      <c r="W75" s="470"/>
      <c r="X75" s="474"/>
    </row>
    <row r="76" spans="2:24" x14ac:dyDescent="0.2">
      <c r="B76" s="478" t="s">
        <v>215</v>
      </c>
      <c r="C76" s="470" t="s">
        <v>216</v>
      </c>
      <c r="D76" s="470" t="s">
        <v>658</v>
      </c>
      <c r="E76" s="516">
        <v>8</v>
      </c>
      <c r="F76" s="517">
        <v>179562.28</v>
      </c>
      <c r="G76" s="470">
        <v>42996</v>
      </c>
      <c r="H76" s="518">
        <v>4.18</v>
      </c>
      <c r="I76" s="473">
        <v>1</v>
      </c>
      <c r="J76" s="470">
        <v>3600</v>
      </c>
      <c r="K76" s="470">
        <v>1200</v>
      </c>
      <c r="L76" s="474">
        <v>3</v>
      </c>
      <c r="M76" s="473">
        <v>4</v>
      </c>
      <c r="N76" s="470">
        <v>148992.28</v>
      </c>
      <c r="O76" s="470">
        <v>34436</v>
      </c>
      <c r="P76" s="518">
        <v>4.33</v>
      </c>
      <c r="Q76" s="473">
        <v>1</v>
      </c>
      <c r="R76" s="470">
        <v>4110</v>
      </c>
      <c r="S76" s="470">
        <v>1000</v>
      </c>
      <c r="T76" s="474">
        <v>4.1100000000000003</v>
      </c>
      <c r="U76" s="473">
        <v>2</v>
      </c>
      <c r="V76" s="470">
        <v>22860</v>
      </c>
      <c r="W76" s="470">
        <v>6360</v>
      </c>
      <c r="X76" s="474">
        <v>3.59</v>
      </c>
    </row>
    <row r="77" spans="2:24" x14ac:dyDescent="0.2">
      <c r="B77" s="478" t="s">
        <v>217</v>
      </c>
      <c r="C77" s="470" t="s">
        <v>684</v>
      </c>
      <c r="D77" s="470" t="s">
        <v>658</v>
      </c>
      <c r="E77" s="516">
        <v>2</v>
      </c>
      <c r="F77" s="517">
        <v>36658.800000000003</v>
      </c>
      <c r="G77" s="470">
        <v>5520</v>
      </c>
      <c r="H77" s="518">
        <v>6.64</v>
      </c>
      <c r="I77" s="473"/>
      <c r="J77" s="470"/>
      <c r="K77" s="470"/>
      <c r="L77" s="474"/>
      <c r="M77" s="473"/>
      <c r="N77" s="470"/>
      <c r="O77" s="470"/>
      <c r="P77" s="518"/>
      <c r="Q77" s="473">
        <v>2</v>
      </c>
      <c r="R77" s="470">
        <v>36658.800000000003</v>
      </c>
      <c r="S77" s="470">
        <v>5520</v>
      </c>
      <c r="T77" s="474">
        <v>6.64</v>
      </c>
      <c r="U77" s="473"/>
      <c r="V77" s="470"/>
      <c r="W77" s="470"/>
      <c r="X77" s="474"/>
    </row>
    <row r="78" spans="2:24" x14ac:dyDescent="0.2">
      <c r="B78" s="478" t="s">
        <v>122</v>
      </c>
      <c r="C78" s="470" t="s">
        <v>685</v>
      </c>
      <c r="D78" s="470" t="s">
        <v>658</v>
      </c>
      <c r="E78" s="516">
        <v>9</v>
      </c>
      <c r="F78" s="517">
        <v>44205</v>
      </c>
      <c r="G78" s="470">
        <v>4350</v>
      </c>
      <c r="H78" s="518">
        <v>10.16</v>
      </c>
      <c r="I78" s="473"/>
      <c r="J78" s="470"/>
      <c r="K78" s="470"/>
      <c r="L78" s="474"/>
      <c r="M78" s="473">
        <v>3</v>
      </c>
      <c r="N78" s="470">
        <v>23476</v>
      </c>
      <c r="O78" s="470">
        <v>2300</v>
      </c>
      <c r="P78" s="518">
        <v>10.210000000000001</v>
      </c>
      <c r="Q78" s="473">
        <v>5</v>
      </c>
      <c r="R78" s="470">
        <v>18973</v>
      </c>
      <c r="S78" s="470">
        <v>1850</v>
      </c>
      <c r="T78" s="474">
        <v>10.26</v>
      </c>
      <c r="U78" s="473">
        <v>1</v>
      </c>
      <c r="V78" s="470">
        <v>1756</v>
      </c>
      <c r="W78" s="470">
        <v>200</v>
      </c>
      <c r="X78" s="474">
        <v>8.7799999999999994</v>
      </c>
    </row>
    <row r="79" spans="2:24" x14ac:dyDescent="0.2">
      <c r="B79" s="478" t="s">
        <v>0</v>
      </c>
      <c r="C79" s="470" t="s">
        <v>686</v>
      </c>
      <c r="D79" s="470" t="s">
        <v>658</v>
      </c>
      <c r="E79" s="516">
        <v>15</v>
      </c>
      <c r="F79" s="517">
        <v>214276.30000000002</v>
      </c>
      <c r="G79" s="470">
        <v>65565</v>
      </c>
      <c r="H79" s="518">
        <v>3.27</v>
      </c>
      <c r="I79" s="473">
        <v>1</v>
      </c>
      <c r="J79" s="470">
        <v>58750</v>
      </c>
      <c r="K79" s="470">
        <v>23500</v>
      </c>
      <c r="L79" s="474">
        <v>2.5</v>
      </c>
      <c r="M79" s="473">
        <v>4</v>
      </c>
      <c r="N79" s="470">
        <v>20594.7</v>
      </c>
      <c r="O79" s="470">
        <v>935</v>
      </c>
      <c r="P79" s="518">
        <v>22.03</v>
      </c>
      <c r="Q79" s="473">
        <v>7</v>
      </c>
      <c r="R79" s="470">
        <v>43462.6</v>
      </c>
      <c r="S79" s="470">
        <v>8810</v>
      </c>
      <c r="T79" s="474">
        <v>4.93</v>
      </c>
      <c r="U79" s="473">
        <v>3</v>
      </c>
      <c r="V79" s="470">
        <v>91469</v>
      </c>
      <c r="W79" s="470">
        <v>32320</v>
      </c>
      <c r="X79" s="474">
        <v>2.83</v>
      </c>
    </row>
    <row r="80" spans="2:24" x14ac:dyDescent="0.2">
      <c r="B80" s="478" t="s">
        <v>22</v>
      </c>
      <c r="C80" s="470" t="s">
        <v>21</v>
      </c>
      <c r="D80" s="470" t="s">
        <v>662</v>
      </c>
      <c r="E80" s="516">
        <v>4</v>
      </c>
      <c r="F80" s="517">
        <v>54236.020000000004</v>
      </c>
      <c r="G80" s="470">
        <v>2854</v>
      </c>
      <c r="H80" s="518">
        <v>19</v>
      </c>
      <c r="I80" s="473">
        <v>1</v>
      </c>
      <c r="J80" s="470">
        <v>22590.7</v>
      </c>
      <c r="K80" s="470">
        <v>1210</v>
      </c>
      <c r="L80" s="474">
        <v>18.670000000000002</v>
      </c>
      <c r="M80" s="473"/>
      <c r="N80" s="470"/>
      <c r="O80" s="470"/>
      <c r="P80" s="518"/>
      <c r="Q80" s="473">
        <v>1</v>
      </c>
      <c r="R80" s="470">
        <v>4301.72</v>
      </c>
      <c r="S80" s="470">
        <v>164</v>
      </c>
      <c r="T80" s="474">
        <v>26.23</v>
      </c>
      <c r="U80" s="473">
        <v>2</v>
      </c>
      <c r="V80" s="470">
        <v>27343.599999999999</v>
      </c>
      <c r="W80" s="470">
        <v>1480</v>
      </c>
      <c r="X80" s="474">
        <v>18.48</v>
      </c>
    </row>
    <row r="81" spans="2:24" x14ac:dyDescent="0.2">
      <c r="B81" s="478" t="s">
        <v>218</v>
      </c>
      <c r="C81" s="470" t="s">
        <v>161</v>
      </c>
      <c r="D81" s="470" t="s">
        <v>687</v>
      </c>
      <c r="E81" s="516">
        <v>2</v>
      </c>
      <c r="F81" s="517">
        <v>72499.86</v>
      </c>
      <c r="G81" s="470">
        <v>66.960000000000008</v>
      </c>
      <c r="H81" s="518">
        <v>1082.73</v>
      </c>
      <c r="I81" s="473"/>
      <c r="J81" s="470"/>
      <c r="K81" s="470"/>
      <c r="L81" s="474"/>
      <c r="M81" s="473"/>
      <c r="N81" s="470"/>
      <c r="O81" s="470"/>
      <c r="P81" s="518"/>
      <c r="Q81" s="473"/>
      <c r="R81" s="470"/>
      <c r="S81" s="470"/>
      <c r="T81" s="474"/>
      <c r="U81" s="473">
        <v>2</v>
      </c>
      <c r="V81" s="470">
        <v>72499.86</v>
      </c>
      <c r="W81" s="470">
        <v>66.960000000000008</v>
      </c>
      <c r="X81" s="474">
        <v>1082.73</v>
      </c>
    </row>
    <row r="82" spans="2:24" x14ac:dyDescent="0.2">
      <c r="B82" s="478" t="s">
        <v>87</v>
      </c>
      <c r="C82" s="470" t="s">
        <v>86</v>
      </c>
      <c r="D82" s="470" t="s">
        <v>687</v>
      </c>
      <c r="E82" s="516">
        <v>9</v>
      </c>
      <c r="F82" s="517">
        <v>91207.48</v>
      </c>
      <c r="G82" s="470">
        <v>19.899999999999999</v>
      </c>
      <c r="H82" s="518">
        <v>4583.29</v>
      </c>
      <c r="I82" s="473">
        <v>1</v>
      </c>
      <c r="J82" s="470">
        <v>4620</v>
      </c>
      <c r="K82" s="470">
        <v>1.65</v>
      </c>
      <c r="L82" s="474">
        <v>2800</v>
      </c>
      <c r="M82" s="473">
        <v>3</v>
      </c>
      <c r="N82" s="470">
        <v>18846.5</v>
      </c>
      <c r="O82" s="470">
        <v>3.3200000000000003</v>
      </c>
      <c r="P82" s="518">
        <v>5676.66</v>
      </c>
      <c r="Q82" s="473">
        <v>3</v>
      </c>
      <c r="R82" s="470">
        <v>10643.99</v>
      </c>
      <c r="S82" s="470">
        <v>3.6100000000000003</v>
      </c>
      <c r="T82" s="474">
        <v>2948.47</v>
      </c>
      <c r="U82" s="473">
        <v>1</v>
      </c>
      <c r="V82" s="470">
        <v>49235.26</v>
      </c>
      <c r="W82" s="470">
        <v>9.44</v>
      </c>
      <c r="X82" s="474">
        <v>5215.6000000000004</v>
      </c>
    </row>
    <row r="83" spans="2:24" x14ac:dyDescent="0.2">
      <c r="B83" s="478" t="s">
        <v>219</v>
      </c>
      <c r="C83" s="470" t="s">
        <v>220</v>
      </c>
      <c r="D83" s="470" t="s">
        <v>687</v>
      </c>
      <c r="E83" s="516">
        <v>5</v>
      </c>
      <c r="F83" s="517">
        <v>228760.74999999997</v>
      </c>
      <c r="G83" s="470">
        <v>23.96</v>
      </c>
      <c r="H83" s="518">
        <v>9547.61</v>
      </c>
      <c r="I83" s="473"/>
      <c r="J83" s="470"/>
      <c r="K83" s="470"/>
      <c r="L83" s="474"/>
      <c r="M83" s="473">
        <v>3</v>
      </c>
      <c r="N83" s="470">
        <v>164199.67999999999</v>
      </c>
      <c r="O83" s="470">
        <v>14.48</v>
      </c>
      <c r="P83" s="518">
        <v>11339.76</v>
      </c>
      <c r="Q83" s="473"/>
      <c r="R83" s="470"/>
      <c r="S83" s="470"/>
      <c r="T83" s="474"/>
      <c r="U83" s="473">
        <v>2</v>
      </c>
      <c r="V83" s="470">
        <v>64561.070000000007</v>
      </c>
      <c r="W83" s="470">
        <v>9.48</v>
      </c>
      <c r="X83" s="474">
        <v>6810.24</v>
      </c>
    </row>
    <row r="84" spans="2:24" x14ac:dyDescent="0.2">
      <c r="B84" s="478" t="s">
        <v>221</v>
      </c>
      <c r="C84" s="470" t="s">
        <v>222</v>
      </c>
      <c r="D84" s="470" t="s">
        <v>658</v>
      </c>
      <c r="E84" s="516">
        <v>2</v>
      </c>
      <c r="F84" s="517">
        <v>8892</v>
      </c>
      <c r="G84" s="470">
        <v>12250</v>
      </c>
      <c r="H84" s="518">
        <v>0.73</v>
      </c>
      <c r="I84" s="473"/>
      <c r="J84" s="470"/>
      <c r="K84" s="470"/>
      <c r="L84" s="474"/>
      <c r="M84" s="473"/>
      <c r="N84" s="470"/>
      <c r="O84" s="470"/>
      <c r="P84" s="518"/>
      <c r="Q84" s="473">
        <v>1</v>
      </c>
      <c r="R84" s="470">
        <v>1924</v>
      </c>
      <c r="S84" s="470">
        <v>1850</v>
      </c>
      <c r="T84" s="474">
        <v>1.04</v>
      </c>
      <c r="U84" s="473">
        <v>1</v>
      </c>
      <c r="V84" s="470">
        <v>6968</v>
      </c>
      <c r="W84" s="470">
        <v>10400</v>
      </c>
      <c r="X84" s="474">
        <v>0.67</v>
      </c>
    </row>
    <row r="85" spans="2:24" x14ac:dyDescent="0.2">
      <c r="B85" s="478" t="s">
        <v>1000</v>
      </c>
      <c r="C85" s="470" t="s">
        <v>119</v>
      </c>
      <c r="D85" s="470" t="s">
        <v>945</v>
      </c>
      <c r="E85" s="516">
        <v>24</v>
      </c>
      <c r="F85" s="517">
        <v>351943.36</v>
      </c>
      <c r="G85" s="470">
        <v>249</v>
      </c>
      <c r="H85" s="518">
        <v>1413.43</v>
      </c>
      <c r="I85" s="473">
        <v>2</v>
      </c>
      <c r="J85" s="470">
        <v>20857.099999999999</v>
      </c>
      <c r="K85" s="470">
        <v>20</v>
      </c>
      <c r="L85" s="474">
        <v>1042.8599999999999</v>
      </c>
      <c r="M85" s="473">
        <v>11</v>
      </c>
      <c r="N85" s="470">
        <v>202697.70999999996</v>
      </c>
      <c r="O85" s="470">
        <v>139</v>
      </c>
      <c r="P85" s="518">
        <v>1458.26</v>
      </c>
      <c r="Q85" s="473">
        <v>8</v>
      </c>
      <c r="R85" s="470">
        <v>107356.87</v>
      </c>
      <c r="S85" s="470">
        <v>77</v>
      </c>
      <c r="T85" s="474">
        <v>1394.25</v>
      </c>
      <c r="U85" s="473">
        <v>3</v>
      </c>
      <c r="V85" s="470">
        <v>21031.68</v>
      </c>
      <c r="W85" s="470">
        <v>13</v>
      </c>
      <c r="X85" s="474">
        <v>1617.82</v>
      </c>
    </row>
    <row r="86" spans="2:24" x14ac:dyDescent="0.2">
      <c r="B86" s="478" t="s">
        <v>225</v>
      </c>
      <c r="C86" s="470" t="s">
        <v>223</v>
      </c>
      <c r="D86" s="470" t="s">
        <v>657</v>
      </c>
      <c r="E86" s="516">
        <v>1</v>
      </c>
      <c r="F86" s="517">
        <v>42870</v>
      </c>
      <c r="G86" s="470">
        <v>3000</v>
      </c>
      <c r="H86" s="518">
        <v>14.29</v>
      </c>
      <c r="I86" s="473"/>
      <c r="J86" s="470"/>
      <c r="K86" s="470"/>
      <c r="L86" s="474"/>
      <c r="M86" s="473"/>
      <c r="N86" s="470"/>
      <c r="O86" s="470"/>
      <c r="P86" s="518"/>
      <c r="Q86" s="473"/>
      <c r="R86" s="470"/>
      <c r="S86" s="470"/>
      <c r="T86" s="474"/>
      <c r="U86" s="473">
        <v>1</v>
      </c>
      <c r="V86" s="470">
        <v>42870</v>
      </c>
      <c r="W86" s="470">
        <v>3000</v>
      </c>
      <c r="X86" s="474">
        <v>14.29</v>
      </c>
    </row>
    <row r="87" spans="2:24" x14ac:dyDescent="0.2">
      <c r="B87" s="478" t="s">
        <v>226</v>
      </c>
      <c r="C87" s="470" t="s">
        <v>224</v>
      </c>
      <c r="D87" s="470" t="s">
        <v>657</v>
      </c>
      <c r="E87" s="516">
        <v>1</v>
      </c>
      <c r="F87" s="517">
        <v>1449.8</v>
      </c>
      <c r="G87" s="470">
        <v>110</v>
      </c>
      <c r="H87" s="518">
        <v>13.18</v>
      </c>
      <c r="I87" s="473"/>
      <c r="J87" s="470"/>
      <c r="K87" s="470"/>
      <c r="L87" s="474"/>
      <c r="M87" s="473"/>
      <c r="N87" s="470"/>
      <c r="O87" s="470"/>
      <c r="P87" s="518"/>
      <c r="Q87" s="473"/>
      <c r="R87" s="470"/>
      <c r="S87" s="470"/>
      <c r="T87" s="474"/>
      <c r="U87" s="473">
        <v>1</v>
      </c>
      <c r="V87" s="470">
        <v>1449.8</v>
      </c>
      <c r="W87" s="470">
        <v>110</v>
      </c>
      <c r="X87" s="474">
        <v>13.18</v>
      </c>
    </row>
    <row r="88" spans="2:24" x14ac:dyDescent="0.2">
      <c r="B88" s="478" t="s">
        <v>227</v>
      </c>
      <c r="C88" s="470" t="s">
        <v>228</v>
      </c>
      <c r="D88" s="470" t="s">
        <v>657</v>
      </c>
      <c r="E88" s="516">
        <v>4</v>
      </c>
      <c r="F88" s="517">
        <v>129915.35</v>
      </c>
      <c r="G88" s="470">
        <v>6675</v>
      </c>
      <c r="H88" s="518">
        <v>19.46</v>
      </c>
      <c r="I88" s="473"/>
      <c r="J88" s="470"/>
      <c r="K88" s="470"/>
      <c r="L88" s="474"/>
      <c r="M88" s="473">
        <v>2</v>
      </c>
      <c r="N88" s="470">
        <v>64156.55</v>
      </c>
      <c r="O88" s="470">
        <v>3535</v>
      </c>
      <c r="P88" s="518">
        <v>18.149999999999999</v>
      </c>
      <c r="Q88" s="473">
        <v>1</v>
      </c>
      <c r="R88" s="470">
        <v>15442.8</v>
      </c>
      <c r="S88" s="470">
        <v>340</v>
      </c>
      <c r="T88" s="474">
        <v>45.42</v>
      </c>
      <c r="U88" s="473">
        <v>1</v>
      </c>
      <c r="V88" s="470">
        <v>50316</v>
      </c>
      <c r="W88" s="470">
        <v>2800</v>
      </c>
      <c r="X88" s="474">
        <v>17.97</v>
      </c>
    </row>
    <row r="89" spans="2:24" x14ac:dyDescent="0.2">
      <c r="B89" s="478" t="s">
        <v>229</v>
      </c>
      <c r="C89" s="470" t="s">
        <v>689</v>
      </c>
      <c r="D89" s="470" t="s">
        <v>657</v>
      </c>
      <c r="E89" s="516">
        <v>1</v>
      </c>
      <c r="F89" s="517">
        <v>23559.040000000001</v>
      </c>
      <c r="G89" s="470">
        <v>562</v>
      </c>
      <c r="H89" s="518">
        <v>41.92</v>
      </c>
      <c r="I89" s="473"/>
      <c r="J89" s="470"/>
      <c r="K89" s="470"/>
      <c r="L89" s="474"/>
      <c r="M89" s="473">
        <v>0</v>
      </c>
      <c r="N89" s="470"/>
      <c r="O89" s="470"/>
      <c r="P89" s="518"/>
      <c r="Q89" s="473">
        <v>1</v>
      </c>
      <c r="R89" s="470">
        <v>23559.040000000001</v>
      </c>
      <c r="S89" s="470">
        <v>562</v>
      </c>
      <c r="T89" s="474">
        <v>41.92</v>
      </c>
      <c r="U89" s="473"/>
      <c r="V89" s="470"/>
      <c r="W89" s="470"/>
      <c r="X89" s="474"/>
    </row>
    <row r="90" spans="2:24" x14ac:dyDescent="0.2">
      <c r="B90" s="478" t="s">
        <v>230</v>
      </c>
      <c r="C90" s="470" t="s">
        <v>766</v>
      </c>
      <c r="D90" s="470" t="s">
        <v>657</v>
      </c>
      <c r="E90" s="516">
        <v>3</v>
      </c>
      <c r="F90" s="517">
        <v>80377.5</v>
      </c>
      <c r="G90" s="470">
        <v>1070</v>
      </c>
      <c r="H90" s="518">
        <v>75.12</v>
      </c>
      <c r="I90" s="473"/>
      <c r="J90" s="470"/>
      <c r="K90" s="470"/>
      <c r="L90" s="474"/>
      <c r="M90" s="473">
        <v>2</v>
      </c>
      <c r="N90" s="470">
        <v>15825</v>
      </c>
      <c r="O90" s="470">
        <v>120</v>
      </c>
      <c r="P90" s="518">
        <v>131.88</v>
      </c>
      <c r="Q90" s="473"/>
      <c r="R90" s="470"/>
      <c r="S90" s="470"/>
      <c r="T90" s="474"/>
      <c r="U90" s="473">
        <v>1</v>
      </c>
      <c r="V90" s="470">
        <v>64552.5</v>
      </c>
      <c r="W90" s="470">
        <v>950</v>
      </c>
      <c r="X90" s="474">
        <v>67.95</v>
      </c>
    </row>
    <row r="91" spans="2:24" x14ac:dyDescent="0.2">
      <c r="B91" s="478" t="s">
        <v>234</v>
      </c>
      <c r="C91" s="470" t="s">
        <v>231</v>
      </c>
      <c r="D91" s="470" t="s">
        <v>662</v>
      </c>
      <c r="E91" s="516">
        <v>1</v>
      </c>
      <c r="F91" s="517">
        <v>289030.56</v>
      </c>
      <c r="G91" s="470">
        <v>48</v>
      </c>
      <c r="H91" s="518">
        <v>6021.47</v>
      </c>
      <c r="I91" s="473"/>
      <c r="J91" s="470"/>
      <c r="K91" s="470"/>
      <c r="L91" s="474"/>
      <c r="M91" s="473">
        <v>0</v>
      </c>
      <c r="N91" s="470"/>
      <c r="O91" s="470"/>
      <c r="P91" s="518"/>
      <c r="Q91" s="473"/>
      <c r="R91" s="470"/>
      <c r="S91" s="470"/>
      <c r="T91" s="474"/>
      <c r="U91" s="473">
        <v>1</v>
      </c>
      <c r="V91" s="470">
        <v>289030.56</v>
      </c>
      <c r="W91" s="470">
        <v>48</v>
      </c>
      <c r="X91" s="474">
        <v>6021.47</v>
      </c>
    </row>
    <row r="92" spans="2:24" x14ac:dyDescent="0.2">
      <c r="B92" s="478" t="s">
        <v>235</v>
      </c>
      <c r="C92" s="470" t="s">
        <v>232</v>
      </c>
      <c r="D92" s="470" t="s">
        <v>662</v>
      </c>
      <c r="E92" s="516">
        <v>1</v>
      </c>
      <c r="F92" s="517">
        <v>39509.760000000002</v>
      </c>
      <c r="G92" s="470">
        <v>48</v>
      </c>
      <c r="H92" s="518">
        <v>823.12</v>
      </c>
      <c r="I92" s="473"/>
      <c r="J92" s="470"/>
      <c r="K92" s="470"/>
      <c r="L92" s="474"/>
      <c r="M92" s="473">
        <v>0</v>
      </c>
      <c r="N92" s="470"/>
      <c r="O92" s="470"/>
      <c r="P92" s="518"/>
      <c r="Q92" s="473"/>
      <c r="R92" s="470"/>
      <c r="S92" s="470"/>
      <c r="T92" s="474"/>
      <c r="U92" s="473">
        <v>1</v>
      </c>
      <c r="V92" s="470">
        <v>39509.760000000002</v>
      </c>
      <c r="W92" s="470">
        <v>48</v>
      </c>
      <c r="X92" s="474">
        <v>823.12</v>
      </c>
    </row>
    <row r="93" spans="2:24" x14ac:dyDescent="0.2">
      <c r="B93" s="478" t="s">
        <v>236</v>
      </c>
      <c r="C93" s="470" t="s">
        <v>237</v>
      </c>
      <c r="D93" s="470" t="s">
        <v>662</v>
      </c>
      <c r="E93" s="516">
        <v>2</v>
      </c>
      <c r="F93" s="517">
        <v>61364.15</v>
      </c>
      <c r="G93" s="470">
        <v>67</v>
      </c>
      <c r="H93" s="518">
        <v>915.88</v>
      </c>
      <c r="I93" s="473"/>
      <c r="J93" s="470"/>
      <c r="K93" s="470"/>
      <c r="L93" s="474"/>
      <c r="M93" s="473">
        <v>2</v>
      </c>
      <c r="N93" s="470">
        <v>61364.15</v>
      </c>
      <c r="O93" s="470">
        <v>67</v>
      </c>
      <c r="P93" s="518">
        <v>915.88</v>
      </c>
      <c r="Q93" s="473"/>
      <c r="R93" s="470"/>
      <c r="S93" s="470"/>
      <c r="T93" s="474"/>
      <c r="U93" s="473"/>
      <c r="V93" s="470"/>
      <c r="W93" s="470"/>
      <c r="X93" s="474"/>
    </row>
    <row r="94" spans="2:24" x14ac:dyDescent="0.2">
      <c r="B94" s="478" t="s">
        <v>238</v>
      </c>
      <c r="C94" s="470" t="s">
        <v>233</v>
      </c>
      <c r="D94" s="470" t="s">
        <v>662</v>
      </c>
      <c r="E94" s="516">
        <v>2</v>
      </c>
      <c r="F94" s="517">
        <v>26156.04</v>
      </c>
      <c r="G94" s="470">
        <v>67</v>
      </c>
      <c r="H94" s="518">
        <v>390.39</v>
      </c>
      <c r="I94" s="473"/>
      <c r="J94" s="470"/>
      <c r="K94" s="470"/>
      <c r="L94" s="474"/>
      <c r="M94" s="473">
        <v>2</v>
      </c>
      <c r="N94" s="470">
        <v>26156.04</v>
      </c>
      <c r="O94" s="470">
        <v>67</v>
      </c>
      <c r="P94" s="518">
        <v>390.39</v>
      </c>
      <c r="Q94" s="473"/>
      <c r="R94" s="470"/>
      <c r="S94" s="470"/>
      <c r="T94" s="474"/>
      <c r="U94" s="473"/>
      <c r="V94" s="470"/>
      <c r="W94" s="470"/>
      <c r="X94" s="474"/>
    </row>
    <row r="95" spans="2:24" x14ac:dyDescent="0.2">
      <c r="B95" s="478" t="s">
        <v>120</v>
      </c>
      <c r="C95" s="470" t="s">
        <v>767</v>
      </c>
      <c r="D95" s="470" t="s">
        <v>657</v>
      </c>
      <c r="E95" s="516">
        <v>19</v>
      </c>
      <c r="F95" s="517">
        <v>496983.61</v>
      </c>
      <c r="G95" s="470">
        <v>2187</v>
      </c>
      <c r="H95" s="518">
        <v>227.24</v>
      </c>
      <c r="I95" s="473">
        <v>1</v>
      </c>
      <c r="J95" s="470">
        <v>9967.2999999999993</v>
      </c>
      <c r="K95" s="470">
        <v>35</v>
      </c>
      <c r="L95" s="474">
        <v>284.77999999999997</v>
      </c>
      <c r="M95" s="473">
        <v>5</v>
      </c>
      <c r="N95" s="470">
        <v>122519.8</v>
      </c>
      <c r="O95" s="470">
        <v>495</v>
      </c>
      <c r="P95" s="518">
        <v>247.51</v>
      </c>
      <c r="Q95" s="473">
        <v>8</v>
      </c>
      <c r="R95" s="470">
        <v>187811.46</v>
      </c>
      <c r="S95" s="470">
        <v>882</v>
      </c>
      <c r="T95" s="474">
        <v>212.94</v>
      </c>
      <c r="U95" s="473">
        <v>5</v>
      </c>
      <c r="V95" s="470">
        <v>176685.05</v>
      </c>
      <c r="W95" s="470">
        <v>775</v>
      </c>
      <c r="X95" s="474">
        <v>227.98</v>
      </c>
    </row>
    <row r="96" spans="2:24" x14ac:dyDescent="0.2">
      <c r="B96" s="478" t="s">
        <v>239</v>
      </c>
      <c r="C96" s="470" t="s">
        <v>768</v>
      </c>
      <c r="D96" s="470" t="s">
        <v>657</v>
      </c>
      <c r="E96" s="516">
        <v>8</v>
      </c>
      <c r="F96" s="517">
        <v>316640.94</v>
      </c>
      <c r="G96" s="470">
        <v>1528</v>
      </c>
      <c r="H96" s="518">
        <v>207.23</v>
      </c>
      <c r="I96" s="473"/>
      <c r="J96" s="470"/>
      <c r="K96" s="470"/>
      <c r="L96" s="474"/>
      <c r="M96" s="473">
        <v>2</v>
      </c>
      <c r="N96" s="470">
        <v>37522</v>
      </c>
      <c r="O96" s="470">
        <v>146</v>
      </c>
      <c r="P96" s="518">
        <v>257</v>
      </c>
      <c r="Q96" s="473">
        <v>6</v>
      </c>
      <c r="R96" s="470">
        <v>279118.94</v>
      </c>
      <c r="S96" s="470">
        <v>1382</v>
      </c>
      <c r="T96" s="474">
        <v>201.97</v>
      </c>
      <c r="U96" s="473"/>
      <c r="V96" s="470"/>
      <c r="W96" s="470"/>
      <c r="X96" s="474"/>
    </row>
    <row r="97" spans="2:24" x14ac:dyDescent="0.2">
      <c r="B97" s="478" t="s">
        <v>121</v>
      </c>
      <c r="C97" s="470" t="s">
        <v>769</v>
      </c>
      <c r="D97" s="470" t="s">
        <v>657</v>
      </c>
      <c r="E97" s="516">
        <v>6</v>
      </c>
      <c r="F97" s="517">
        <v>579328.44999999995</v>
      </c>
      <c r="G97" s="470">
        <v>2130</v>
      </c>
      <c r="H97" s="518">
        <v>271.99</v>
      </c>
      <c r="I97" s="473"/>
      <c r="J97" s="470"/>
      <c r="K97" s="470"/>
      <c r="L97" s="474"/>
      <c r="M97" s="473">
        <v>5</v>
      </c>
      <c r="N97" s="470">
        <v>246880.65</v>
      </c>
      <c r="O97" s="470">
        <v>1070</v>
      </c>
      <c r="P97" s="518">
        <v>230.73</v>
      </c>
      <c r="Q97" s="473">
        <v>1</v>
      </c>
      <c r="R97" s="470">
        <v>332447.8</v>
      </c>
      <c r="S97" s="470">
        <v>1060</v>
      </c>
      <c r="T97" s="474">
        <v>313.63</v>
      </c>
      <c r="U97" s="473"/>
      <c r="V97" s="470"/>
      <c r="W97" s="470"/>
      <c r="X97" s="474"/>
    </row>
    <row r="98" spans="2:24" x14ac:dyDescent="0.2">
      <c r="B98" s="478" t="s">
        <v>874</v>
      </c>
      <c r="C98" s="470" t="s">
        <v>561</v>
      </c>
      <c r="D98" s="470" t="s">
        <v>658</v>
      </c>
      <c r="E98" s="516">
        <v>3</v>
      </c>
      <c r="F98" s="517">
        <v>134386.6</v>
      </c>
      <c r="G98" s="470">
        <v>443</v>
      </c>
      <c r="H98" s="518">
        <v>303.36</v>
      </c>
      <c r="I98" s="473">
        <v>1</v>
      </c>
      <c r="J98" s="470">
        <v>20536.599999999999</v>
      </c>
      <c r="K98" s="470">
        <v>5</v>
      </c>
      <c r="L98" s="474">
        <v>4107.32</v>
      </c>
      <c r="M98" s="473">
        <v>0</v>
      </c>
      <c r="N98" s="470"/>
      <c r="O98" s="470"/>
      <c r="P98" s="518"/>
      <c r="Q98" s="473">
        <v>2</v>
      </c>
      <c r="R98" s="470">
        <v>113850</v>
      </c>
      <c r="S98" s="470">
        <v>438</v>
      </c>
      <c r="T98" s="474">
        <v>259.93</v>
      </c>
      <c r="U98" s="473"/>
      <c r="V98" s="470"/>
      <c r="W98" s="470"/>
      <c r="X98" s="474"/>
    </row>
    <row r="99" spans="2:24" x14ac:dyDescent="0.2">
      <c r="B99" s="478" t="s">
        <v>918</v>
      </c>
      <c r="C99" s="470" t="s">
        <v>919</v>
      </c>
      <c r="D99" s="470" t="s">
        <v>605</v>
      </c>
      <c r="E99" s="516">
        <v>1</v>
      </c>
      <c r="F99" s="517">
        <v>7500</v>
      </c>
      <c r="G99" s="470">
        <v>5</v>
      </c>
      <c r="H99" s="518">
        <v>1500</v>
      </c>
      <c r="I99" s="473"/>
      <c r="J99" s="470"/>
      <c r="K99" s="470"/>
      <c r="L99" s="474"/>
      <c r="M99" s="473">
        <v>0</v>
      </c>
      <c r="N99" s="470"/>
      <c r="O99" s="470"/>
      <c r="P99" s="518"/>
      <c r="Q99" s="473">
        <v>1</v>
      </c>
      <c r="R99" s="470">
        <v>7500</v>
      </c>
      <c r="S99" s="470">
        <v>5</v>
      </c>
      <c r="T99" s="474">
        <v>1500</v>
      </c>
      <c r="U99" s="473"/>
      <c r="V99" s="470"/>
      <c r="W99" s="470"/>
      <c r="X99" s="474"/>
    </row>
    <row r="100" spans="2:24" x14ac:dyDescent="0.2">
      <c r="B100" s="478" t="s">
        <v>241</v>
      </c>
      <c r="C100" s="470" t="s">
        <v>242</v>
      </c>
      <c r="D100" s="470" t="s">
        <v>658</v>
      </c>
      <c r="E100" s="516">
        <v>9</v>
      </c>
      <c r="F100" s="517">
        <v>456744.44</v>
      </c>
      <c r="G100" s="470">
        <v>8926</v>
      </c>
      <c r="H100" s="518">
        <v>51.17</v>
      </c>
      <c r="I100" s="473">
        <v>6</v>
      </c>
      <c r="J100" s="470">
        <v>245346.24</v>
      </c>
      <c r="K100" s="470">
        <v>3956</v>
      </c>
      <c r="L100" s="474">
        <v>62.02</v>
      </c>
      <c r="M100" s="473">
        <v>2</v>
      </c>
      <c r="N100" s="470">
        <v>107548.20000000001</v>
      </c>
      <c r="O100" s="470">
        <v>3420</v>
      </c>
      <c r="P100" s="518">
        <v>31.45</v>
      </c>
      <c r="Q100" s="473"/>
      <c r="R100" s="470"/>
      <c r="S100" s="470"/>
      <c r="T100" s="474"/>
      <c r="U100" s="473">
        <v>1</v>
      </c>
      <c r="V100" s="470">
        <v>103850</v>
      </c>
      <c r="W100" s="470">
        <v>1550</v>
      </c>
      <c r="X100" s="474">
        <v>67</v>
      </c>
    </row>
    <row r="101" spans="2:24" x14ac:dyDescent="0.2">
      <c r="B101" s="478" t="s">
        <v>243</v>
      </c>
      <c r="C101" s="470" t="s">
        <v>244</v>
      </c>
      <c r="D101" s="470" t="s">
        <v>658</v>
      </c>
      <c r="E101" s="516">
        <v>11</v>
      </c>
      <c r="F101" s="517">
        <v>1235495.4300000004</v>
      </c>
      <c r="G101" s="470">
        <v>1642</v>
      </c>
      <c r="H101" s="518">
        <v>752.43</v>
      </c>
      <c r="I101" s="473">
        <v>7</v>
      </c>
      <c r="J101" s="470">
        <v>595103.76</v>
      </c>
      <c r="K101" s="470">
        <v>680</v>
      </c>
      <c r="L101" s="474">
        <v>875.15</v>
      </c>
      <c r="M101" s="473">
        <v>1</v>
      </c>
      <c r="N101" s="470">
        <v>250584.64</v>
      </c>
      <c r="O101" s="470">
        <v>453</v>
      </c>
      <c r="P101" s="518">
        <v>553.16999999999996</v>
      </c>
      <c r="Q101" s="473">
        <v>1</v>
      </c>
      <c r="R101" s="470">
        <v>224206.06</v>
      </c>
      <c r="S101" s="470">
        <v>197</v>
      </c>
      <c r="T101" s="474">
        <v>1138.0999999999999</v>
      </c>
      <c r="U101" s="473">
        <v>2</v>
      </c>
      <c r="V101" s="470">
        <v>165600.97</v>
      </c>
      <c r="W101" s="470">
        <v>312</v>
      </c>
      <c r="X101" s="474">
        <v>530.77</v>
      </c>
    </row>
    <row r="102" spans="2:24" x14ac:dyDescent="0.2">
      <c r="B102" s="478" t="s">
        <v>245</v>
      </c>
      <c r="C102" s="470" t="s">
        <v>246</v>
      </c>
      <c r="D102" s="470" t="s">
        <v>658</v>
      </c>
      <c r="E102" s="516">
        <v>7</v>
      </c>
      <c r="F102" s="517">
        <v>159283.65</v>
      </c>
      <c r="G102" s="470">
        <v>78</v>
      </c>
      <c r="H102" s="518">
        <v>2042.1</v>
      </c>
      <c r="I102" s="473">
        <v>4</v>
      </c>
      <c r="J102" s="470">
        <v>77661.090000000011</v>
      </c>
      <c r="K102" s="470">
        <v>36</v>
      </c>
      <c r="L102" s="474">
        <v>2157.25</v>
      </c>
      <c r="M102" s="473">
        <v>1</v>
      </c>
      <c r="N102" s="470">
        <v>37642.6</v>
      </c>
      <c r="O102" s="470">
        <v>20</v>
      </c>
      <c r="P102" s="518">
        <v>1882.13</v>
      </c>
      <c r="Q102" s="473">
        <v>1</v>
      </c>
      <c r="R102" s="470">
        <v>40353.300000000003</v>
      </c>
      <c r="S102" s="470">
        <v>20</v>
      </c>
      <c r="T102" s="474">
        <v>2017.67</v>
      </c>
      <c r="U102" s="473">
        <v>1</v>
      </c>
      <c r="V102" s="470">
        <v>3626.66</v>
      </c>
      <c r="W102" s="470">
        <v>2</v>
      </c>
      <c r="X102" s="474">
        <v>1813.33</v>
      </c>
    </row>
    <row r="103" spans="2:24" x14ac:dyDescent="0.2">
      <c r="B103" s="478" t="s">
        <v>247</v>
      </c>
      <c r="C103" s="470" t="s">
        <v>690</v>
      </c>
      <c r="D103" s="470" t="s">
        <v>658</v>
      </c>
      <c r="E103" s="516">
        <v>5</v>
      </c>
      <c r="F103" s="517">
        <v>73199.460000000006</v>
      </c>
      <c r="G103" s="470">
        <v>3459</v>
      </c>
      <c r="H103" s="518">
        <v>21.16</v>
      </c>
      <c r="I103" s="473">
        <v>4</v>
      </c>
      <c r="J103" s="470">
        <v>58019.46</v>
      </c>
      <c r="K103" s="470">
        <v>2579</v>
      </c>
      <c r="L103" s="474">
        <v>22.5</v>
      </c>
      <c r="M103" s="473">
        <v>1</v>
      </c>
      <c r="N103" s="470">
        <v>15180</v>
      </c>
      <c r="O103" s="470">
        <v>880</v>
      </c>
      <c r="P103" s="518">
        <v>17.25</v>
      </c>
      <c r="Q103" s="473"/>
      <c r="R103" s="470"/>
      <c r="S103" s="470"/>
      <c r="T103" s="474"/>
      <c r="U103" s="473"/>
      <c r="V103" s="470"/>
      <c r="W103" s="470"/>
      <c r="X103" s="474"/>
    </row>
    <row r="104" spans="2:24" x14ac:dyDescent="0.2">
      <c r="B104" s="478" t="s">
        <v>248</v>
      </c>
      <c r="C104" s="470" t="s">
        <v>691</v>
      </c>
      <c r="D104" s="470" t="s">
        <v>657</v>
      </c>
      <c r="E104" s="516">
        <v>5</v>
      </c>
      <c r="F104" s="517">
        <v>373541.12</v>
      </c>
      <c r="G104" s="470">
        <v>270</v>
      </c>
      <c r="H104" s="518">
        <v>1383.49</v>
      </c>
      <c r="I104" s="473">
        <v>3</v>
      </c>
      <c r="J104" s="470">
        <v>129798.68</v>
      </c>
      <c r="K104" s="470">
        <v>116</v>
      </c>
      <c r="L104" s="474">
        <v>1118.95</v>
      </c>
      <c r="M104" s="473">
        <v>2</v>
      </c>
      <c r="N104" s="470">
        <v>243742.44</v>
      </c>
      <c r="O104" s="470">
        <v>154</v>
      </c>
      <c r="P104" s="518">
        <v>1582.74</v>
      </c>
      <c r="Q104" s="473"/>
      <c r="R104" s="470"/>
      <c r="S104" s="470"/>
      <c r="T104" s="474"/>
      <c r="U104" s="473"/>
      <c r="V104" s="470"/>
      <c r="W104" s="470"/>
      <c r="X104" s="474"/>
    </row>
    <row r="105" spans="2:24" x14ac:dyDescent="0.2">
      <c r="B105" s="478" t="s">
        <v>250</v>
      </c>
      <c r="C105" s="470" t="s">
        <v>692</v>
      </c>
      <c r="D105" s="470" t="s">
        <v>658</v>
      </c>
      <c r="E105" s="516">
        <v>5</v>
      </c>
      <c r="F105" s="517">
        <v>353199.66000000003</v>
      </c>
      <c r="G105" s="470">
        <v>3459</v>
      </c>
      <c r="H105" s="518">
        <v>102.11</v>
      </c>
      <c r="I105" s="473">
        <v>4</v>
      </c>
      <c r="J105" s="470">
        <v>273163.66000000003</v>
      </c>
      <c r="K105" s="470">
        <v>2579</v>
      </c>
      <c r="L105" s="474">
        <v>105.92</v>
      </c>
      <c r="M105" s="473">
        <v>1</v>
      </c>
      <c r="N105" s="470">
        <v>80036</v>
      </c>
      <c r="O105" s="470">
        <v>880</v>
      </c>
      <c r="P105" s="518">
        <v>90.95</v>
      </c>
      <c r="Q105" s="473"/>
      <c r="R105" s="470"/>
      <c r="S105" s="470"/>
      <c r="T105" s="474"/>
      <c r="U105" s="473"/>
      <c r="V105" s="470"/>
      <c r="W105" s="470"/>
      <c r="X105" s="474"/>
    </row>
    <row r="106" spans="2:24" x14ac:dyDescent="0.2">
      <c r="B106" s="478" t="s">
        <v>252</v>
      </c>
      <c r="C106" s="470" t="s">
        <v>771</v>
      </c>
      <c r="D106" s="470" t="s">
        <v>662</v>
      </c>
      <c r="E106" s="516">
        <v>11</v>
      </c>
      <c r="F106" s="517">
        <v>714524.65</v>
      </c>
      <c r="G106" s="470">
        <v>5654</v>
      </c>
      <c r="H106" s="518">
        <v>126.38</v>
      </c>
      <c r="I106" s="473">
        <v>1</v>
      </c>
      <c r="J106" s="470">
        <v>38354.25</v>
      </c>
      <c r="K106" s="470">
        <v>165</v>
      </c>
      <c r="L106" s="474">
        <v>232.45</v>
      </c>
      <c r="M106" s="473">
        <v>7</v>
      </c>
      <c r="N106" s="470">
        <v>445487.05</v>
      </c>
      <c r="O106" s="470">
        <v>3068</v>
      </c>
      <c r="P106" s="518">
        <v>145.19999999999999</v>
      </c>
      <c r="Q106" s="473">
        <v>2</v>
      </c>
      <c r="R106" s="470">
        <v>212982.81</v>
      </c>
      <c r="S106" s="470">
        <v>2278</v>
      </c>
      <c r="T106" s="474">
        <v>93.5</v>
      </c>
      <c r="U106" s="473">
        <v>1</v>
      </c>
      <c r="V106" s="470">
        <v>17700.54</v>
      </c>
      <c r="W106" s="470">
        <v>143</v>
      </c>
      <c r="X106" s="474">
        <v>123.78</v>
      </c>
    </row>
    <row r="107" spans="2:24" x14ac:dyDescent="0.2">
      <c r="B107" s="478" t="s">
        <v>693</v>
      </c>
      <c r="C107" s="470" t="s">
        <v>694</v>
      </c>
      <c r="D107" s="470" t="s">
        <v>662</v>
      </c>
      <c r="E107" s="516">
        <v>3</v>
      </c>
      <c r="F107" s="517">
        <v>549587.70000000007</v>
      </c>
      <c r="G107" s="470">
        <v>1858</v>
      </c>
      <c r="H107" s="518">
        <v>295.8</v>
      </c>
      <c r="I107" s="473"/>
      <c r="J107" s="470"/>
      <c r="K107" s="470"/>
      <c r="L107" s="474"/>
      <c r="M107" s="473">
        <v>1</v>
      </c>
      <c r="N107" s="470">
        <v>20980.799999999999</v>
      </c>
      <c r="O107" s="470">
        <v>160</v>
      </c>
      <c r="P107" s="518">
        <v>131.13</v>
      </c>
      <c r="Q107" s="473">
        <v>1</v>
      </c>
      <c r="R107" s="470">
        <v>506025.26</v>
      </c>
      <c r="S107" s="470">
        <v>1574</v>
      </c>
      <c r="T107" s="474">
        <v>321.49</v>
      </c>
      <c r="U107" s="473">
        <v>1</v>
      </c>
      <c r="V107" s="470">
        <v>22581.64</v>
      </c>
      <c r="W107" s="470">
        <v>124</v>
      </c>
      <c r="X107" s="474">
        <v>182.11</v>
      </c>
    </row>
    <row r="108" spans="2:24" x14ac:dyDescent="0.2">
      <c r="B108" s="478" t="s">
        <v>920</v>
      </c>
      <c r="C108" s="470" t="s">
        <v>921</v>
      </c>
      <c r="D108" s="470" t="s">
        <v>662</v>
      </c>
      <c r="E108" s="516">
        <v>1</v>
      </c>
      <c r="F108" s="517">
        <v>11554.48</v>
      </c>
      <c r="G108" s="470">
        <v>56</v>
      </c>
      <c r="H108" s="518">
        <v>206.33</v>
      </c>
      <c r="I108" s="473"/>
      <c r="J108" s="470"/>
      <c r="K108" s="470"/>
      <c r="L108" s="474"/>
      <c r="M108" s="473"/>
      <c r="N108" s="470"/>
      <c r="O108" s="470"/>
      <c r="P108" s="518"/>
      <c r="Q108" s="473">
        <v>1</v>
      </c>
      <c r="R108" s="470">
        <v>11554.48</v>
      </c>
      <c r="S108" s="470">
        <v>56</v>
      </c>
      <c r="T108" s="474">
        <v>206.33</v>
      </c>
      <c r="U108" s="473"/>
      <c r="V108" s="470"/>
      <c r="W108" s="470"/>
      <c r="X108" s="474"/>
    </row>
    <row r="109" spans="2:24" x14ac:dyDescent="0.2">
      <c r="B109" s="478" t="s">
        <v>253</v>
      </c>
      <c r="C109" s="470" t="s">
        <v>695</v>
      </c>
      <c r="D109" s="470" t="s">
        <v>696</v>
      </c>
      <c r="E109" s="516">
        <v>11</v>
      </c>
      <c r="F109" s="517">
        <v>667539.21000000008</v>
      </c>
      <c r="G109" s="470">
        <v>418</v>
      </c>
      <c r="H109" s="518">
        <v>1596.98</v>
      </c>
      <c r="I109" s="473">
        <v>1</v>
      </c>
      <c r="J109" s="470">
        <v>63546.64</v>
      </c>
      <c r="K109" s="470">
        <v>8</v>
      </c>
      <c r="L109" s="474">
        <v>7943.33</v>
      </c>
      <c r="M109" s="473">
        <v>6</v>
      </c>
      <c r="N109" s="470">
        <v>334446.42000000004</v>
      </c>
      <c r="O109" s="470">
        <v>140</v>
      </c>
      <c r="P109" s="518">
        <v>2388.9</v>
      </c>
      <c r="Q109" s="473">
        <v>4</v>
      </c>
      <c r="R109" s="470">
        <v>269546.15000000002</v>
      </c>
      <c r="S109" s="470">
        <v>270</v>
      </c>
      <c r="T109" s="474">
        <v>998.32</v>
      </c>
      <c r="U109" s="473"/>
      <c r="V109" s="470"/>
      <c r="W109" s="470"/>
      <c r="X109" s="474"/>
    </row>
    <row r="110" spans="2:24" x14ac:dyDescent="0.2">
      <c r="B110" s="478" t="s">
        <v>254</v>
      </c>
      <c r="C110" s="470" t="s">
        <v>255</v>
      </c>
      <c r="D110" s="470" t="s">
        <v>662</v>
      </c>
      <c r="E110" s="516">
        <v>11</v>
      </c>
      <c r="F110" s="517">
        <v>418782.14999999997</v>
      </c>
      <c r="G110" s="470">
        <v>6831</v>
      </c>
      <c r="H110" s="518">
        <v>61.31</v>
      </c>
      <c r="I110" s="473">
        <v>1</v>
      </c>
      <c r="J110" s="470">
        <v>13348.5</v>
      </c>
      <c r="K110" s="470">
        <v>165</v>
      </c>
      <c r="L110" s="474">
        <v>80.900000000000006</v>
      </c>
      <c r="M110" s="473">
        <v>6</v>
      </c>
      <c r="N110" s="470">
        <v>145736.34999999998</v>
      </c>
      <c r="O110" s="470">
        <v>1787</v>
      </c>
      <c r="P110" s="518">
        <v>81.55</v>
      </c>
      <c r="Q110" s="473">
        <v>4</v>
      </c>
      <c r="R110" s="470">
        <v>259697.3</v>
      </c>
      <c r="S110" s="470">
        <v>4879</v>
      </c>
      <c r="T110" s="474">
        <v>53.23</v>
      </c>
      <c r="U110" s="473"/>
      <c r="V110" s="470"/>
      <c r="W110" s="470"/>
      <c r="X110" s="474"/>
    </row>
    <row r="111" spans="2:24" x14ac:dyDescent="0.2">
      <c r="B111" s="478" t="s">
        <v>256</v>
      </c>
      <c r="C111" s="470" t="s">
        <v>875</v>
      </c>
      <c r="D111" s="470" t="s">
        <v>703</v>
      </c>
      <c r="E111" s="516">
        <v>4</v>
      </c>
      <c r="F111" s="517">
        <v>31699.97</v>
      </c>
      <c r="G111" s="470">
        <v>31</v>
      </c>
      <c r="H111" s="518">
        <v>1022.58</v>
      </c>
      <c r="I111" s="473"/>
      <c r="J111" s="470"/>
      <c r="K111" s="470"/>
      <c r="L111" s="474"/>
      <c r="M111" s="473">
        <v>1</v>
      </c>
      <c r="N111" s="470">
        <v>6600</v>
      </c>
      <c r="O111" s="470">
        <v>6</v>
      </c>
      <c r="P111" s="518">
        <v>1100</v>
      </c>
      <c r="Q111" s="473">
        <v>3</v>
      </c>
      <c r="R111" s="470">
        <v>25099.97</v>
      </c>
      <c r="S111" s="470">
        <v>25</v>
      </c>
      <c r="T111" s="474">
        <v>1004</v>
      </c>
      <c r="U111" s="473"/>
      <c r="V111" s="470"/>
      <c r="W111" s="470"/>
      <c r="X111" s="474"/>
    </row>
    <row r="112" spans="2:24" x14ac:dyDescent="0.2">
      <c r="B112" s="478" t="s">
        <v>257</v>
      </c>
      <c r="C112" s="470" t="s">
        <v>541</v>
      </c>
      <c r="D112" s="470" t="s">
        <v>657</v>
      </c>
      <c r="E112" s="516">
        <v>3</v>
      </c>
      <c r="F112" s="517">
        <v>291131.7</v>
      </c>
      <c r="G112" s="470">
        <v>905</v>
      </c>
      <c r="H112" s="518">
        <v>321.69</v>
      </c>
      <c r="I112" s="473"/>
      <c r="J112" s="470"/>
      <c r="K112" s="470"/>
      <c r="L112" s="474"/>
      <c r="M112" s="473">
        <v>2</v>
      </c>
      <c r="N112" s="470">
        <v>85592.7</v>
      </c>
      <c r="O112" s="470">
        <v>250</v>
      </c>
      <c r="P112" s="518">
        <v>342.37</v>
      </c>
      <c r="Q112" s="473">
        <v>1</v>
      </c>
      <c r="R112" s="470">
        <v>205539</v>
      </c>
      <c r="S112" s="470">
        <v>655</v>
      </c>
      <c r="T112" s="474">
        <v>313.8</v>
      </c>
      <c r="U112" s="473"/>
      <c r="V112" s="470"/>
      <c r="W112" s="470"/>
      <c r="X112" s="474"/>
    </row>
    <row r="113" spans="2:24" x14ac:dyDescent="0.2">
      <c r="B113" s="478" t="s">
        <v>258</v>
      </c>
      <c r="C113" s="470" t="s">
        <v>697</v>
      </c>
      <c r="D113" s="470" t="s">
        <v>696</v>
      </c>
      <c r="E113" s="516">
        <v>3</v>
      </c>
      <c r="F113" s="517">
        <v>236581.32</v>
      </c>
      <c r="G113" s="470">
        <v>81</v>
      </c>
      <c r="H113" s="518">
        <v>2920.76</v>
      </c>
      <c r="I113" s="473"/>
      <c r="J113" s="470"/>
      <c r="K113" s="470"/>
      <c r="L113" s="474"/>
      <c r="M113" s="473">
        <v>2</v>
      </c>
      <c r="N113" s="470">
        <v>198945.72</v>
      </c>
      <c r="O113" s="470">
        <v>21</v>
      </c>
      <c r="P113" s="518">
        <v>9473.61</v>
      </c>
      <c r="Q113" s="473">
        <v>1</v>
      </c>
      <c r="R113" s="470">
        <v>37635.599999999999</v>
      </c>
      <c r="S113" s="470">
        <v>60</v>
      </c>
      <c r="T113" s="474">
        <v>627.26</v>
      </c>
      <c r="U113" s="473"/>
      <c r="V113" s="470"/>
      <c r="W113" s="470"/>
      <c r="X113" s="474"/>
    </row>
    <row r="114" spans="2:24" x14ac:dyDescent="0.2">
      <c r="B114" s="478" t="s">
        <v>259</v>
      </c>
      <c r="C114" s="470" t="s">
        <v>260</v>
      </c>
      <c r="D114" s="470" t="s">
        <v>662</v>
      </c>
      <c r="E114" s="516">
        <v>3</v>
      </c>
      <c r="F114" s="517">
        <v>310453.39999999997</v>
      </c>
      <c r="G114" s="470">
        <v>1087</v>
      </c>
      <c r="H114" s="518">
        <v>285.61</v>
      </c>
      <c r="I114" s="473"/>
      <c r="J114" s="470"/>
      <c r="K114" s="470"/>
      <c r="L114" s="474"/>
      <c r="M114" s="473">
        <v>2</v>
      </c>
      <c r="N114" s="470">
        <v>92598.909999999989</v>
      </c>
      <c r="O114" s="470">
        <v>254</v>
      </c>
      <c r="P114" s="518">
        <v>364.56</v>
      </c>
      <c r="Q114" s="473">
        <v>1</v>
      </c>
      <c r="R114" s="470">
        <v>217854.49</v>
      </c>
      <c r="S114" s="470">
        <v>833</v>
      </c>
      <c r="T114" s="474">
        <v>261.52999999999997</v>
      </c>
      <c r="U114" s="473"/>
      <c r="V114" s="470"/>
      <c r="W114" s="470"/>
      <c r="X114" s="474"/>
    </row>
    <row r="115" spans="2:24" x14ac:dyDescent="0.2">
      <c r="B115" s="478" t="s">
        <v>261</v>
      </c>
      <c r="C115" s="470" t="s">
        <v>262</v>
      </c>
      <c r="D115" s="470" t="s">
        <v>657</v>
      </c>
      <c r="E115" s="516">
        <v>11</v>
      </c>
      <c r="F115" s="517">
        <v>1101286.1599999999</v>
      </c>
      <c r="G115" s="470">
        <v>1223</v>
      </c>
      <c r="H115" s="518">
        <v>900.48</v>
      </c>
      <c r="I115" s="473"/>
      <c r="J115" s="470"/>
      <c r="K115" s="470"/>
      <c r="L115" s="474"/>
      <c r="M115" s="473">
        <v>4</v>
      </c>
      <c r="N115" s="470">
        <v>450367.31000000006</v>
      </c>
      <c r="O115" s="470">
        <v>316</v>
      </c>
      <c r="P115" s="518">
        <v>1425.21</v>
      </c>
      <c r="Q115" s="473">
        <v>4</v>
      </c>
      <c r="R115" s="470">
        <v>411887.54</v>
      </c>
      <c r="S115" s="470">
        <v>642</v>
      </c>
      <c r="T115" s="474">
        <v>641.57000000000005</v>
      </c>
      <c r="U115" s="473">
        <v>2</v>
      </c>
      <c r="V115" s="470">
        <v>115831.03</v>
      </c>
      <c r="W115" s="470">
        <v>181</v>
      </c>
      <c r="X115" s="474">
        <v>639.95000000000005</v>
      </c>
    </row>
    <row r="116" spans="2:24" x14ac:dyDescent="0.2">
      <c r="B116" s="478" t="s">
        <v>636</v>
      </c>
      <c r="C116" s="470" t="s">
        <v>264</v>
      </c>
      <c r="D116" s="470" t="s">
        <v>657</v>
      </c>
      <c r="E116" s="516">
        <v>2</v>
      </c>
      <c r="F116" s="517">
        <v>213354.5</v>
      </c>
      <c r="G116" s="470">
        <v>300</v>
      </c>
      <c r="H116" s="518">
        <v>711.18</v>
      </c>
      <c r="I116" s="473"/>
      <c r="J116" s="470"/>
      <c r="K116" s="470"/>
      <c r="L116" s="474"/>
      <c r="M116" s="473"/>
      <c r="N116" s="470"/>
      <c r="O116" s="470"/>
      <c r="P116" s="518" t="s">
        <v>1001</v>
      </c>
      <c r="Q116" s="473">
        <v>2</v>
      </c>
      <c r="R116" s="470">
        <v>213354.5</v>
      </c>
      <c r="S116" s="470">
        <v>300</v>
      </c>
      <c r="T116" s="474">
        <v>711.18</v>
      </c>
      <c r="U116" s="473"/>
      <c r="V116" s="470"/>
      <c r="W116" s="470"/>
      <c r="X116" s="474"/>
    </row>
    <row r="117" spans="2:24" x14ac:dyDescent="0.2">
      <c r="B117" s="478" t="s">
        <v>265</v>
      </c>
      <c r="C117" s="470" t="s">
        <v>266</v>
      </c>
      <c r="D117" s="470" t="s">
        <v>657</v>
      </c>
      <c r="E117" s="516">
        <v>12</v>
      </c>
      <c r="F117" s="517">
        <v>4315108.9799999995</v>
      </c>
      <c r="G117" s="470">
        <v>3457</v>
      </c>
      <c r="H117" s="518">
        <v>1248.22</v>
      </c>
      <c r="I117" s="473">
        <v>1</v>
      </c>
      <c r="J117" s="470">
        <v>7657.2</v>
      </c>
      <c r="K117" s="470">
        <v>2</v>
      </c>
      <c r="L117" s="474">
        <v>3828.6</v>
      </c>
      <c r="M117" s="473">
        <v>6</v>
      </c>
      <c r="N117" s="470">
        <v>2227574.8099999996</v>
      </c>
      <c r="O117" s="470">
        <v>1570</v>
      </c>
      <c r="P117" s="518">
        <v>1418.84</v>
      </c>
      <c r="Q117" s="473">
        <v>3</v>
      </c>
      <c r="R117" s="470">
        <v>1394950</v>
      </c>
      <c r="S117" s="470">
        <v>1508</v>
      </c>
      <c r="T117" s="474">
        <v>925.03</v>
      </c>
      <c r="U117" s="473">
        <v>1</v>
      </c>
      <c r="V117" s="470">
        <v>184426.97</v>
      </c>
      <c r="W117" s="470">
        <v>91</v>
      </c>
      <c r="X117" s="474">
        <v>2026.67</v>
      </c>
    </row>
    <row r="118" spans="2:24" x14ac:dyDescent="0.2">
      <c r="B118" s="478" t="s">
        <v>267</v>
      </c>
      <c r="C118" s="470" t="s">
        <v>268</v>
      </c>
      <c r="D118" s="470" t="s">
        <v>698</v>
      </c>
      <c r="E118" s="516">
        <v>12</v>
      </c>
      <c r="F118" s="517">
        <v>367567.51</v>
      </c>
      <c r="G118" s="470">
        <v>228255</v>
      </c>
      <c r="H118" s="518">
        <v>1.61</v>
      </c>
      <c r="I118" s="473"/>
      <c r="J118" s="470"/>
      <c r="K118" s="470"/>
      <c r="L118" s="474"/>
      <c r="M118" s="473">
        <v>8</v>
      </c>
      <c r="N118" s="470">
        <v>155035.13999999998</v>
      </c>
      <c r="O118" s="470">
        <v>93293</v>
      </c>
      <c r="P118" s="518">
        <v>1.66</v>
      </c>
      <c r="Q118" s="473">
        <v>3</v>
      </c>
      <c r="R118" s="470">
        <v>192199.43</v>
      </c>
      <c r="S118" s="470">
        <v>123539</v>
      </c>
      <c r="T118" s="474">
        <v>1.56</v>
      </c>
      <c r="U118" s="473"/>
      <c r="V118" s="470"/>
      <c r="W118" s="470"/>
      <c r="X118" s="474"/>
    </row>
    <row r="119" spans="2:24" x14ac:dyDescent="0.2">
      <c r="B119" s="478" t="s">
        <v>699</v>
      </c>
      <c r="C119" s="470" t="s">
        <v>700</v>
      </c>
      <c r="D119" s="470" t="s">
        <v>698</v>
      </c>
      <c r="E119" s="516">
        <v>4</v>
      </c>
      <c r="F119" s="517">
        <v>474256.10000000003</v>
      </c>
      <c r="G119" s="470">
        <v>85015</v>
      </c>
      <c r="H119" s="518">
        <v>5.58</v>
      </c>
      <c r="I119" s="473"/>
      <c r="J119" s="470"/>
      <c r="K119" s="470"/>
      <c r="L119" s="474"/>
      <c r="M119" s="473">
        <v>3</v>
      </c>
      <c r="N119" s="470">
        <v>381703.18000000005</v>
      </c>
      <c r="O119" s="470">
        <v>71139</v>
      </c>
      <c r="P119" s="518">
        <v>5.37</v>
      </c>
      <c r="Q119" s="473"/>
      <c r="R119" s="470"/>
      <c r="S119" s="470"/>
      <c r="T119" s="474"/>
      <c r="U119" s="473">
        <v>1</v>
      </c>
      <c r="V119" s="470">
        <v>92552.92</v>
      </c>
      <c r="W119" s="470">
        <v>13876</v>
      </c>
      <c r="X119" s="474">
        <v>6.67</v>
      </c>
    </row>
    <row r="120" spans="2:24" x14ac:dyDescent="0.2">
      <c r="B120" s="478" t="s">
        <v>701</v>
      </c>
      <c r="C120" s="470" t="s">
        <v>702</v>
      </c>
      <c r="D120" s="470" t="s">
        <v>698</v>
      </c>
      <c r="E120" s="516">
        <v>10</v>
      </c>
      <c r="F120" s="517">
        <v>2362092.62</v>
      </c>
      <c r="G120" s="470">
        <v>447080</v>
      </c>
      <c r="H120" s="518">
        <v>5.28</v>
      </c>
      <c r="I120" s="473">
        <v>1</v>
      </c>
      <c r="J120" s="470">
        <v>4898.46</v>
      </c>
      <c r="K120" s="470">
        <v>327</v>
      </c>
      <c r="L120" s="474">
        <v>14.98</v>
      </c>
      <c r="M120" s="473">
        <v>5</v>
      </c>
      <c r="N120" s="470">
        <v>1388367.1300000001</v>
      </c>
      <c r="O120" s="470">
        <v>274061</v>
      </c>
      <c r="P120" s="518">
        <v>5.07</v>
      </c>
      <c r="Q120" s="473">
        <v>2</v>
      </c>
      <c r="R120" s="470">
        <v>707784.59</v>
      </c>
      <c r="S120" s="470">
        <v>140293</v>
      </c>
      <c r="T120" s="474">
        <v>5.05</v>
      </c>
      <c r="U120" s="473">
        <v>1</v>
      </c>
      <c r="V120" s="470">
        <v>11385</v>
      </c>
      <c r="W120" s="470">
        <v>1035</v>
      </c>
      <c r="X120" s="474">
        <v>11</v>
      </c>
    </row>
    <row r="121" spans="2:24" x14ac:dyDescent="0.2">
      <c r="B121" s="478" t="s">
        <v>270</v>
      </c>
      <c r="C121" s="470" t="s">
        <v>271</v>
      </c>
      <c r="D121" s="470" t="s">
        <v>698</v>
      </c>
      <c r="E121" s="516">
        <v>15</v>
      </c>
      <c r="F121" s="517">
        <v>809694.5</v>
      </c>
      <c r="G121" s="470">
        <v>760350</v>
      </c>
      <c r="H121" s="518">
        <v>1.06</v>
      </c>
      <c r="I121" s="473">
        <v>1</v>
      </c>
      <c r="J121" s="470">
        <v>3096.69</v>
      </c>
      <c r="K121" s="470">
        <v>327</v>
      </c>
      <c r="L121" s="474">
        <v>9.4700000000000006</v>
      </c>
      <c r="M121" s="473">
        <v>9</v>
      </c>
      <c r="N121" s="470">
        <v>461075.77000000014</v>
      </c>
      <c r="O121" s="470">
        <v>438493</v>
      </c>
      <c r="P121" s="518">
        <v>1.05</v>
      </c>
      <c r="Q121" s="473">
        <v>3</v>
      </c>
      <c r="R121" s="470">
        <v>244096.14</v>
      </c>
      <c r="S121" s="470">
        <v>263832</v>
      </c>
      <c r="T121" s="474">
        <v>0.93</v>
      </c>
      <c r="U121" s="473">
        <v>1</v>
      </c>
      <c r="V121" s="470">
        <v>49653.63</v>
      </c>
      <c r="W121" s="470">
        <v>14911</v>
      </c>
      <c r="X121" s="474">
        <v>3.33</v>
      </c>
    </row>
    <row r="122" spans="2:24" x14ac:dyDescent="0.2">
      <c r="B122" s="478" t="s">
        <v>876</v>
      </c>
      <c r="C122" s="470" t="s">
        <v>877</v>
      </c>
      <c r="D122" s="470" t="s">
        <v>688</v>
      </c>
      <c r="E122" s="516">
        <v>2</v>
      </c>
      <c r="F122" s="517">
        <v>511666.65999999992</v>
      </c>
      <c r="G122" s="470">
        <v>6</v>
      </c>
      <c r="H122" s="518">
        <v>85277.78</v>
      </c>
      <c r="I122" s="473"/>
      <c r="J122" s="470"/>
      <c r="K122" s="470"/>
      <c r="L122" s="474"/>
      <c r="M122" s="473"/>
      <c r="N122" s="470"/>
      <c r="O122" s="470"/>
      <c r="P122" s="518"/>
      <c r="Q122" s="473">
        <v>1</v>
      </c>
      <c r="R122" s="470">
        <v>316666.67</v>
      </c>
      <c r="S122" s="470">
        <v>3</v>
      </c>
      <c r="T122" s="474">
        <v>105555.56</v>
      </c>
      <c r="U122" s="473"/>
      <c r="V122" s="470"/>
      <c r="W122" s="470"/>
      <c r="X122" s="474"/>
    </row>
    <row r="123" spans="2:24" x14ac:dyDescent="0.2">
      <c r="B123" s="478" t="s">
        <v>272</v>
      </c>
      <c r="C123" s="470" t="s">
        <v>273</v>
      </c>
      <c r="D123" s="470" t="s">
        <v>658</v>
      </c>
      <c r="E123" s="516">
        <v>10</v>
      </c>
      <c r="F123" s="517">
        <v>482565.18</v>
      </c>
      <c r="G123" s="470">
        <v>12152</v>
      </c>
      <c r="H123" s="518">
        <v>39.71</v>
      </c>
      <c r="I123" s="473">
        <v>1</v>
      </c>
      <c r="J123" s="470">
        <v>26409.599999999999</v>
      </c>
      <c r="K123" s="470">
        <v>1008</v>
      </c>
      <c r="L123" s="474">
        <v>26.2</v>
      </c>
      <c r="M123" s="473">
        <v>4</v>
      </c>
      <c r="N123" s="470">
        <v>239608.31</v>
      </c>
      <c r="O123" s="470">
        <v>6095</v>
      </c>
      <c r="P123" s="518">
        <v>39.31</v>
      </c>
      <c r="Q123" s="473">
        <v>3</v>
      </c>
      <c r="R123" s="470">
        <v>85332.4</v>
      </c>
      <c r="S123" s="470">
        <v>1820</v>
      </c>
      <c r="T123" s="474">
        <v>46.89</v>
      </c>
      <c r="U123" s="473">
        <v>1</v>
      </c>
      <c r="V123" s="470">
        <v>88350</v>
      </c>
      <c r="W123" s="470">
        <v>1550</v>
      </c>
      <c r="X123" s="474">
        <v>57</v>
      </c>
    </row>
    <row r="124" spans="2:24" x14ac:dyDescent="0.2">
      <c r="B124" s="478" t="s">
        <v>650</v>
      </c>
      <c r="C124" s="470" t="s">
        <v>704</v>
      </c>
      <c r="D124" s="470" t="s">
        <v>653</v>
      </c>
      <c r="E124" s="516">
        <v>2</v>
      </c>
      <c r="F124" s="517">
        <v>66486</v>
      </c>
      <c r="G124" s="470">
        <v>280</v>
      </c>
      <c r="H124" s="518">
        <v>237.45</v>
      </c>
      <c r="I124" s="473">
        <v>2</v>
      </c>
      <c r="J124" s="470">
        <v>66486</v>
      </c>
      <c r="K124" s="470">
        <v>280</v>
      </c>
      <c r="L124" s="474">
        <v>237.45</v>
      </c>
      <c r="M124" s="473"/>
      <c r="N124" s="470"/>
      <c r="O124" s="470"/>
      <c r="P124" s="518"/>
      <c r="Q124" s="473"/>
      <c r="R124" s="470"/>
      <c r="S124" s="470"/>
      <c r="T124" s="474"/>
      <c r="U124" s="473"/>
      <c r="V124" s="470"/>
      <c r="W124" s="470"/>
      <c r="X124" s="474"/>
    </row>
    <row r="125" spans="2:24" x14ac:dyDescent="0.2">
      <c r="B125" s="478" t="s">
        <v>274</v>
      </c>
      <c r="C125" s="470" t="s">
        <v>704</v>
      </c>
      <c r="D125" s="470" t="s">
        <v>653</v>
      </c>
      <c r="E125" s="516">
        <v>12</v>
      </c>
      <c r="F125" s="517">
        <v>2012189.22</v>
      </c>
      <c r="G125" s="470">
        <v>25036</v>
      </c>
      <c r="H125" s="518">
        <v>80.37</v>
      </c>
      <c r="I125" s="473">
        <v>2</v>
      </c>
      <c r="J125" s="470">
        <v>97685.68</v>
      </c>
      <c r="K125" s="470">
        <v>344</v>
      </c>
      <c r="L125" s="474">
        <v>283.97000000000003</v>
      </c>
      <c r="M125" s="473">
        <v>4</v>
      </c>
      <c r="N125" s="470">
        <v>283057.92000000004</v>
      </c>
      <c r="O125" s="470">
        <v>1272</v>
      </c>
      <c r="P125" s="518">
        <v>222.53</v>
      </c>
      <c r="Q125" s="473">
        <v>3</v>
      </c>
      <c r="R125" s="470">
        <v>162570.51999999999</v>
      </c>
      <c r="S125" s="470">
        <v>910</v>
      </c>
      <c r="T125" s="474">
        <v>178.65</v>
      </c>
      <c r="U125" s="473">
        <v>2</v>
      </c>
      <c r="V125" s="470">
        <v>1423540.7</v>
      </c>
      <c r="W125" s="470">
        <v>22190</v>
      </c>
      <c r="X125" s="474">
        <v>64.150000000000006</v>
      </c>
    </row>
    <row r="126" spans="2:24" x14ac:dyDescent="0.2">
      <c r="B126" s="478" t="s">
        <v>275</v>
      </c>
      <c r="C126" s="470" t="s">
        <v>704</v>
      </c>
      <c r="D126" s="470" t="s">
        <v>653</v>
      </c>
      <c r="E126" s="516">
        <v>4</v>
      </c>
      <c r="F126" s="517">
        <v>875313.27</v>
      </c>
      <c r="G126" s="470">
        <v>10273</v>
      </c>
      <c r="H126" s="518">
        <v>85.21</v>
      </c>
      <c r="I126" s="473"/>
      <c r="J126" s="470"/>
      <c r="K126" s="470"/>
      <c r="L126" s="474"/>
      <c r="M126" s="473">
        <v>1</v>
      </c>
      <c r="N126" s="470">
        <v>61599.6</v>
      </c>
      <c r="O126" s="470">
        <v>120</v>
      </c>
      <c r="P126" s="518">
        <v>513.33000000000004</v>
      </c>
      <c r="Q126" s="473"/>
      <c r="R126" s="470"/>
      <c r="S126" s="470"/>
      <c r="T126" s="474"/>
      <c r="U126" s="473">
        <v>2</v>
      </c>
      <c r="V126" s="470">
        <v>805467.52</v>
      </c>
      <c r="W126" s="470">
        <v>10098</v>
      </c>
      <c r="X126" s="474">
        <v>79.77</v>
      </c>
    </row>
    <row r="127" spans="2:24" x14ac:dyDescent="0.2">
      <c r="B127" s="478" t="s">
        <v>276</v>
      </c>
      <c r="C127" s="470" t="s">
        <v>277</v>
      </c>
      <c r="D127" s="470" t="s">
        <v>658</v>
      </c>
      <c r="E127" s="516">
        <v>1</v>
      </c>
      <c r="F127" s="517">
        <v>422236</v>
      </c>
      <c r="G127" s="470">
        <v>746</v>
      </c>
      <c r="H127" s="518">
        <v>566</v>
      </c>
      <c r="I127" s="473"/>
      <c r="J127" s="470"/>
      <c r="K127" s="470"/>
      <c r="L127" s="474"/>
      <c r="M127" s="473"/>
      <c r="N127" s="470"/>
      <c r="O127" s="470"/>
      <c r="P127" s="518"/>
      <c r="Q127" s="473">
        <v>1</v>
      </c>
      <c r="R127" s="470">
        <v>422236</v>
      </c>
      <c r="S127" s="470">
        <v>746</v>
      </c>
      <c r="T127" s="474">
        <v>566</v>
      </c>
      <c r="U127" s="473"/>
      <c r="V127" s="470"/>
      <c r="W127" s="470"/>
      <c r="X127" s="474"/>
    </row>
    <row r="128" spans="2:24" x14ac:dyDescent="0.2">
      <c r="B128" s="478" t="s">
        <v>705</v>
      </c>
      <c r="C128" s="470" t="s">
        <v>706</v>
      </c>
      <c r="D128" s="470" t="s">
        <v>707</v>
      </c>
      <c r="E128" s="516">
        <v>3</v>
      </c>
      <c r="F128" s="517">
        <v>97085.7</v>
      </c>
      <c r="G128" s="470">
        <v>1780</v>
      </c>
      <c r="H128" s="518">
        <v>54.54</v>
      </c>
      <c r="I128" s="473">
        <v>2</v>
      </c>
      <c r="J128" s="470">
        <v>88595.7</v>
      </c>
      <c r="K128" s="470">
        <v>1680</v>
      </c>
      <c r="L128" s="474">
        <v>52.74</v>
      </c>
      <c r="M128" s="473">
        <v>1</v>
      </c>
      <c r="N128" s="470">
        <v>8490</v>
      </c>
      <c r="O128" s="470">
        <v>100</v>
      </c>
      <c r="P128" s="518">
        <v>84.9</v>
      </c>
      <c r="Q128" s="473"/>
      <c r="R128" s="470"/>
      <c r="S128" s="470"/>
      <c r="T128" s="474"/>
      <c r="U128" s="473"/>
      <c r="V128" s="470"/>
      <c r="W128" s="470"/>
      <c r="X128" s="474"/>
    </row>
    <row r="129" spans="2:24" x14ac:dyDescent="0.2">
      <c r="B129" s="478" t="s">
        <v>278</v>
      </c>
      <c r="C129" s="470" t="s">
        <v>3</v>
      </c>
      <c r="D129" s="470" t="s">
        <v>687</v>
      </c>
      <c r="E129" s="516">
        <v>5</v>
      </c>
      <c r="F129" s="517">
        <v>193482.77</v>
      </c>
      <c r="G129" s="470">
        <v>7.65</v>
      </c>
      <c r="H129" s="518">
        <v>25291.87</v>
      </c>
      <c r="I129" s="473">
        <v>1</v>
      </c>
      <c r="J129" s="470">
        <v>57867.66</v>
      </c>
      <c r="K129" s="470">
        <v>3</v>
      </c>
      <c r="L129" s="474">
        <v>19289.22</v>
      </c>
      <c r="M129" s="473">
        <v>2</v>
      </c>
      <c r="N129" s="470">
        <v>9820.02</v>
      </c>
      <c r="O129" s="470">
        <v>0.24000000000000002</v>
      </c>
      <c r="P129" s="518">
        <v>40916.75</v>
      </c>
      <c r="Q129" s="473">
        <v>1</v>
      </c>
      <c r="R129" s="470">
        <v>29795.09</v>
      </c>
      <c r="S129" s="470">
        <v>0.56999999999999995</v>
      </c>
      <c r="T129" s="474">
        <v>52272.09</v>
      </c>
      <c r="U129" s="473">
        <v>1</v>
      </c>
      <c r="V129" s="470">
        <v>96000</v>
      </c>
      <c r="W129" s="470">
        <v>3.84</v>
      </c>
      <c r="X129" s="474">
        <v>25000</v>
      </c>
    </row>
    <row r="130" spans="2:24" x14ac:dyDescent="0.2">
      <c r="B130" s="478" t="s">
        <v>778</v>
      </c>
      <c r="C130" s="470" t="s">
        <v>779</v>
      </c>
      <c r="D130" s="470" t="s">
        <v>687</v>
      </c>
      <c r="E130" s="516">
        <v>4</v>
      </c>
      <c r="F130" s="517">
        <v>414883.64999999997</v>
      </c>
      <c r="G130" s="470">
        <v>76.23</v>
      </c>
      <c r="H130" s="518">
        <v>5442.52</v>
      </c>
      <c r="I130" s="473">
        <v>1</v>
      </c>
      <c r="J130" s="470">
        <v>334032.59999999998</v>
      </c>
      <c r="K130" s="470">
        <v>66</v>
      </c>
      <c r="L130" s="474">
        <v>5061.1000000000004</v>
      </c>
      <c r="M130" s="473">
        <v>2</v>
      </c>
      <c r="N130" s="470">
        <v>19603.940000000002</v>
      </c>
      <c r="O130" s="470">
        <v>1.48</v>
      </c>
      <c r="P130" s="518">
        <v>13245.91</v>
      </c>
      <c r="Q130" s="473"/>
      <c r="R130" s="470"/>
      <c r="S130" s="470"/>
      <c r="T130" s="474"/>
      <c r="U130" s="473">
        <v>1</v>
      </c>
      <c r="V130" s="470">
        <v>61247.11</v>
      </c>
      <c r="W130" s="470">
        <v>8.75</v>
      </c>
      <c r="X130" s="474">
        <v>6999.67</v>
      </c>
    </row>
    <row r="131" spans="2:24" x14ac:dyDescent="0.2">
      <c r="B131" s="478" t="s">
        <v>279</v>
      </c>
      <c r="C131" s="470" t="s">
        <v>280</v>
      </c>
      <c r="D131" s="470" t="s">
        <v>687</v>
      </c>
      <c r="E131" s="516">
        <v>2</v>
      </c>
      <c r="F131" s="517">
        <v>55214.909999999996</v>
      </c>
      <c r="G131" s="470">
        <v>3.1</v>
      </c>
      <c r="H131" s="518">
        <v>17811.259999999998</v>
      </c>
      <c r="I131" s="473"/>
      <c r="J131" s="470"/>
      <c r="K131" s="470"/>
      <c r="L131" s="474"/>
      <c r="M131" s="473">
        <v>2</v>
      </c>
      <c r="N131" s="470">
        <v>55214.909999999996</v>
      </c>
      <c r="O131" s="470">
        <v>3.1</v>
      </c>
      <c r="P131" s="518">
        <v>17811.259999999998</v>
      </c>
      <c r="Q131" s="473"/>
      <c r="R131" s="470"/>
      <c r="S131" s="470"/>
      <c r="T131" s="474"/>
      <c r="U131" s="473"/>
      <c r="V131" s="470"/>
      <c r="W131" s="470"/>
      <c r="X131" s="474"/>
    </row>
    <row r="132" spans="2:24" x14ac:dyDescent="0.2">
      <c r="B132" s="478" t="s">
        <v>780</v>
      </c>
      <c r="C132" s="470" t="s">
        <v>781</v>
      </c>
      <c r="D132" s="470" t="s">
        <v>687</v>
      </c>
      <c r="E132" s="516">
        <v>1</v>
      </c>
      <c r="F132" s="517">
        <v>17066.66</v>
      </c>
      <c r="G132" s="470">
        <v>0.8</v>
      </c>
      <c r="H132" s="518">
        <v>21333.33</v>
      </c>
      <c r="I132" s="473">
        <v>1</v>
      </c>
      <c r="J132" s="470">
        <v>17066.66</v>
      </c>
      <c r="K132" s="470">
        <v>0.8</v>
      </c>
      <c r="L132" s="474">
        <v>21333.33</v>
      </c>
      <c r="M132" s="473"/>
      <c r="N132" s="470"/>
      <c r="O132" s="470"/>
      <c r="P132" s="518"/>
      <c r="Q132" s="473"/>
      <c r="R132" s="470"/>
      <c r="S132" s="470"/>
      <c r="T132" s="474"/>
      <c r="U132" s="473"/>
      <c r="V132" s="470"/>
      <c r="W132" s="470"/>
      <c r="X132" s="474"/>
    </row>
    <row r="133" spans="2:24" x14ac:dyDescent="0.2">
      <c r="B133" s="478" t="s">
        <v>97</v>
      </c>
      <c r="C133" s="470" t="s">
        <v>96</v>
      </c>
      <c r="D133" s="470" t="s">
        <v>657</v>
      </c>
      <c r="E133" s="516">
        <v>24</v>
      </c>
      <c r="F133" s="517">
        <v>382798.64</v>
      </c>
      <c r="G133" s="470">
        <v>22180.2</v>
      </c>
      <c r="H133" s="518">
        <v>17.260000000000002</v>
      </c>
      <c r="I133" s="473">
        <v>3</v>
      </c>
      <c r="J133" s="470">
        <v>16661.97</v>
      </c>
      <c r="K133" s="470">
        <v>723</v>
      </c>
      <c r="L133" s="474">
        <v>23.05</v>
      </c>
      <c r="M133" s="473">
        <v>11</v>
      </c>
      <c r="N133" s="470">
        <v>226380.77000000002</v>
      </c>
      <c r="O133" s="470">
        <v>12842.2</v>
      </c>
      <c r="P133" s="518">
        <v>17.63</v>
      </c>
      <c r="Q133" s="473">
        <v>8</v>
      </c>
      <c r="R133" s="470">
        <v>122854.90000000001</v>
      </c>
      <c r="S133" s="470">
        <v>7215</v>
      </c>
      <c r="T133" s="474">
        <v>17.03</v>
      </c>
      <c r="U133" s="473">
        <v>2</v>
      </c>
      <c r="V133" s="470">
        <v>16901</v>
      </c>
      <c r="W133" s="470">
        <v>1400</v>
      </c>
      <c r="X133" s="474">
        <v>12.07</v>
      </c>
    </row>
    <row r="134" spans="2:24" x14ac:dyDescent="0.2">
      <c r="B134" s="478" t="s">
        <v>82</v>
      </c>
      <c r="C134" s="470" t="s">
        <v>81</v>
      </c>
      <c r="D134" s="470" t="s">
        <v>657</v>
      </c>
      <c r="E134" s="516">
        <v>17</v>
      </c>
      <c r="F134" s="517">
        <v>7107774.3900000015</v>
      </c>
      <c r="G134" s="470">
        <v>1118733</v>
      </c>
      <c r="H134" s="518">
        <v>6.35</v>
      </c>
      <c r="I134" s="473">
        <v>2</v>
      </c>
      <c r="J134" s="470">
        <v>67246</v>
      </c>
      <c r="K134" s="470">
        <v>7450</v>
      </c>
      <c r="L134" s="474">
        <v>9.0299999999999994</v>
      </c>
      <c r="M134" s="473">
        <v>8</v>
      </c>
      <c r="N134" s="470">
        <v>5968257.9900000002</v>
      </c>
      <c r="O134" s="470">
        <v>954530</v>
      </c>
      <c r="P134" s="518">
        <v>6.25</v>
      </c>
      <c r="Q134" s="473">
        <v>4</v>
      </c>
      <c r="R134" s="470">
        <v>637332.79999999993</v>
      </c>
      <c r="S134" s="470">
        <v>90343</v>
      </c>
      <c r="T134" s="474">
        <v>7.05</v>
      </c>
      <c r="U134" s="473">
        <v>3</v>
      </c>
      <c r="V134" s="470">
        <v>434937.59999999998</v>
      </c>
      <c r="W134" s="470">
        <v>66410</v>
      </c>
      <c r="X134" s="474">
        <v>6.55</v>
      </c>
    </row>
    <row r="135" spans="2:24" x14ac:dyDescent="0.2">
      <c r="B135" s="478" t="s">
        <v>282</v>
      </c>
      <c r="C135" s="470" t="s">
        <v>283</v>
      </c>
      <c r="D135" s="470" t="s">
        <v>657</v>
      </c>
      <c r="E135" s="516">
        <v>4</v>
      </c>
      <c r="F135" s="517">
        <v>133986</v>
      </c>
      <c r="G135" s="470">
        <v>47420</v>
      </c>
      <c r="H135" s="518">
        <v>2.83</v>
      </c>
      <c r="I135" s="473">
        <v>1</v>
      </c>
      <c r="J135" s="470">
        <v>19968</v>
      </c>
      <c r="K135" s="470">
        <v>5200</v>
      </c>
      <c r="L135" s="474">
        <v>3.84</v>
      </c>
      <c r="M135" s="473">
        <v>3</v>
      </c>
      <c r="N135" s="470">
        <v>114018</v>
      </c>
      <c r="O135" s="470">
        <v>42220</v>
      </c>
      <c r="P135" s="518">
        <v>2.7</v>
      </c>
      <c r="Q135" s="473"/>
      <c r="R135" s="470"/>
      <c r="S135" s="470"/>
      <c r="T135" s="474"/>
      <c r="U135" s="473"/>
      <c r="V135" s="470"/>
      <c r="W135" s="470"/>
      <c r="X135" s="474"/>
    </row>
    <row r="136" spans="2:24" x14ac:dyDescent="0.2">
      <c r="B136" s="478" t="s">
        <v>284</v>
      </c>
      <c r="C136" s="470" t="s">
        <v>285</v>
      </c>
      <c r="D136" s="470" t="s">
        <v>657</v>
      </c>
      <c r="E136" s="516">
        <v>4</v>
      </c>
      <c r="F136" s="517">
        <v>1802397.86</v>
      </c>
      <c r="G136" s="470">
        <v>195398</v>
      </c>
      <c r="H136" s="518">
        <v>9.2200000000000006</v>
      </c>
      <c r="I136" s="473">
        <v>1</v>
      </c>
      <c r="J136" s="470">
        <v>206530</v>
      </c>
      <c r="K136" s="470">
        <v>19000</v>
      </c>
      <c r="L136" s="474">
        <v>10.87</v>
      </c>
      <c r="M136" s="473">
        <v>3</v>
      </c>
      <c r="N136" s="470">
        <v>1595867.86</v>
      </c>
      <c r="O136" s="470">
        <v>176398</v>
      </c>
      <c r="P136" s="518">
        <v>9.0500000000000007</v>
      </c>
      <c r="Q136" s="473"/>
      <c r="R136" s="470"/>
      <c r="S136" s="470"/>
      <c r="T136" s="474"/>
      <c r="U136" s="473"/>
      <c r="V136" s="470"/>
      <c r="W136" s="470"/>
      <c r="X136" s="474"/>
    </row>
    <row r="137" spans="2:24" x14ac:dyDescent="0.2">
      <c r="B137" s="478" t="s">
        <v>83</v>
      </c>
      <c r="C137" s="470" t="s">
        <v>782</v>
      </c>
      <c r="D137" s="470" t="s">
        <v>657</v>
      </c>
      <c r="E137" s="516">
        <v>11</v>
      </c>
      <c r="F137" s="517">
        <v>783224.84000000008</v>
      </c>
      <c r="G137" s="470">
        <v>31188</v>
      </c>
      <c r="H137" s="518">
        <v>25.11</v>
      </c>
      <c r="I137" s="473">
        <v>2</v>
      </c>
      <c r="J137" s="470">
        <v>80489</v>
      </c>
      <c r="K137" s="470">
        <v>3700</v>
      </c>
      <c r="L137" s="474">
        <v>21.75</v>
      </c>
      <c r="M137" s="473">
        <v>3</v>
      </c>
      <c r="N137" s="470">
        <v>359740.14</v>
      </c>
      <c r="O137" s="470">
        <v>16098</v>
      </c>
      <c r="P137" s="518">
        <v>22.35</v>
      </c>
      <c r="Q137" s="473">
        <v>4</v>
      </c>
      <c r="R137" s="470">
        <v>229818.1</v>
      </c>
      <c r="S137" s="470">
        <v>6310</v>
      </c>
      <c r="T137" s="474">
        <v>36.42</v>
      </c>
      <c r="U137" s="473">
        <v>1</v>
      </c>
      <c r="V137" s="470">
        <v>79040</v>
      </c>
      <c r="W137" s="470">
        <v>3800</v>
      </c>
      <c r="X137" s="474">
        <v>20.8</v>
      </c>
    </row>
    <row r="138" spans="2:24" x14ac:dyDescent="0.2">
      <c r="B138" s="478" t="s">
        <v>286</v>
      </c>
      <c r="C138" s="470" t="s">
        <v>287</v>
      </c>
      <c r="D138" s="470" t="s">
        <v>783</v>
      </c>
      <c r="E138" s="516">
        <v>2</v>
      </c>
      <c r="F138" s="517">
        <v>83500</v>
      </c>
      <c r="G138" s="470">
        <v>63500</v>
      </c>
      <c r="H138" s="518">
        <v>1.31</v>
      </c>
      <c r="I138" s="473"/>
      <c r="J138" s="470"/>
      <c r="K138" s="470"/>
      <c r="L138" s="474"/>
      <c r="M138" s="473">
        <v>2</v>
      </c>
      <c r="N138" s="470">
        <v>83500</v>
      </c>
      <c r="O138" s="470">
        <v>63500</v>
      </c>
      <c r="P138" s="518">
        <v>1.31</v>
      </c>
      <c r="Q138" s="473"/>
      <c r="R138" s="470"/>
      <c r="S138" s="470"/>
      <c r="T138" s="474"/>
      <c r="U138" s="473"/>
      <c r="V138" s="470"/>
      <c r="W138" s="470"/>
      <c r="X138" s="474"/>
    </row>
    <row r="139" spans="2:24" x14ac:dyDescent="0.2">
      <c r="B139" s="478" t="s">
        <v>111</v>
      </c>
      <c r="C139" s="470" t="s">
        <v>110</v>
      </c>
      <c r="D139" s="470" t="s">
        <v>657</v>
      </c>
      <c r="E139" s="516">
        <v>6</v>
      </c>
      <c r="F139" s="517">
        <v>439477.5</v>
      </c>
      <c r="G139" s="470">
        <v>60551</v>
      </c>
      <c r="H139" s="518">
        <v>7.26</v>
      </c>
      <c r="I139" s="473">
        <v>1</v>
      </c>
      <c r="J139" s="470">
        <v>106600</v>
      </c>
      <c r="K139" s="470">
        <v>4100</v>
      </c>
      <c r="L139" s="474">
        <v>26</v>
      </c>
      <c r="M139" s="473">
        <v>2</v>
      </c>
      <c r="N139" s="470">
        <v>227824.5</v>
      </c>
      <c r="O139" s="470">
        <v>49950</v>
      </c>
      <c r="P139" s="518">
        <v>4.5599999999999996</v>
      </c>
      <c r="Q139" s="473">
        <v>3</v>
      </c>
      <c r="R139" s="470">
        <v>105053</v>
      </c>
      <c r="S139" s="470">
        <v>6501</v>
      </c>
      <c r="T139" s="474">
        <v>16.16</v>
      </c>
      <c r="U139" s="473"/>
      <c r="V139" s="470"/>
      <c r="W139" s="470"/>
      <c r="X139" s="474"/>
    </row>
    <row r="140" spans="2:24" x14ac:dyDescent="0.2">
      <c r="B140" s="478" t="s">
        <v>288</v>
      </c>
      <c r="C140" s="470" t="s">
        <v>289</v>
      </c>
      <c r="D140" s="470" t="s">
        <v>783</v>
      </c>
      <c r="E140" s="516">
        <v>3</v>
      </c>
      <c r="F140" s="517">
        <v>506004</v>
      </c>
      <c r="G140" s="470">
        <v>604180</v>
      </c>
      <c r="H140" s="518">
        <v>0.84</v>
      </c>
      <c r="I140" s="473"/>
      <c r="J140" s="470"/>
      <c r="K140" s="470"/>
      <c r="L140" s="474"/>
      <c r="M140" s="473">
        <v>2</v>
      </c>
      <c r="N140" s="470">
        <v>504114</v>
      </c>
      <c r="O140" s="470">
        <v>603580</v>
      </c>
      <c r="P140" s="518">
        <v>0.84</v>
      </c>
      <c r="Q140" s="473">
        <v>1</v>
      </c>
      <c r="R140" s="470">
        <v>1890</v>
      </c>
      <c r="S140" s="470">
        <v>600</v>
      </c>
      <c r="T140" s="474">
        <v>3.15</v>
      </c>
      <c r="U140" s="473"/>
      <c r="V140" s="470"/>
      <c r="W140" s="470"/>
      <c r="X140" s="474"/>
    </row>
    <row r="141" spans="2:24" x14ac:dyDescent="0.2">
      <c r="B141" s="478" t="s">
        <v>17</v>
      </c>
      <c r="C141" s="470" t="s">
        <v>16</v>
      </c>
      <c r="D141" s="470" t="s">
        <v>711</v>
      </c>
      <c r="E141" s="516">
        <v>11</v>
      </c>
      <c r="F141" s="517">
        <v>2216468</v>
      </c>
      <c r="G141" s="470">
        <v>34.840000000000003</v>
      </c>
      <c r="H141" s="518">
        <v>63618.48</v>
      </c>
      <c r="I141" s="473">
        <v>1</v>
      </c>
      <c r="J141" s="470">
        <v>187050</v>
      </c>
      <c r="K141" s="470">
        <v>0.86</v>
      </c>
      <c r="L141" s="474">
        <v>217500</v>
      </c>
      <c r="M141" s="473">
        <v>1</v>
      </c>
      <c r="N141" s="470">
        <v>266969.12</v>
      </c>
      <c r="O141" s="470">
        <v>1.6</v>
      </c>
      <c r="P141" s="518">
        <v>166855.70000000001</v>
      </c>
      <c r="Q141" s="473">
        <v>6</v>
      </c>
      <c r="R141" s="470">
        <v>1547693.8900000001</v>
      </c>
      <c r="S141" s="470">
        <v>28.58</v>
      </c>
      <c r="T141" s="474">
        <v>54153.04</v>
      </c>
      <c r="U141" s="473">
        <v>1</v>
      </c>
      <c r="V141" s="470">
        <v>81833.33</v>
      </c>
      <c r="W141" s="470">
        <v>1</v>
      </c>
      <c r="X141" s="474">
        <v>81833.33</v>
      </c>
    </row>
    <row r="142" spans="2:24" x14ac:dyDescent="0.2">
      <c r="B142" s="478" t="s">
        <v>85</v>
      </c>
      <c r="C142" s="470" t="s">
        <v>84</v>
      </c>
      <c r="D142" s="470" t="s">
        <v>658</v>
      </c>
      <c r="E142" s="516">
        <v>19</v>
      </c>
      <c r="F142" s="517">
        <v>1367243.17</v>
      </c>
      <c r="G142" s="470">
        <v>1713913</v>
      </c>
      <c r="H142" s="518">
        <v>0.8</v>
      </c>
      <c r="I142" s="473">
        <v>2</v>
      </c>
      <c r="J142" s="470">
        <v>104965</v>
      </c>
      <c r="K142" s="470">
        <v>77900</v>
      </c>
      <c r="L142" s="474">
        <v>1.35</v>
      </c>
      <c r="M142" s="473">
        <v>8</v>
      </c>
      <c r="N142" s="470">
        <v>1132824.6000000001</v>
      </c>
      <c r="O142" s="470">
        <v>1554780</v>
      </c>
      <c r="P142" s="518">
        <v>0.73</v>
      </c>
      <c r="Q142" s="473">
        <v>4</v>
      </c>
      <c r="R142" s="470">
        <v>50753.18</v>
      </c>
      <c r="S142" s="470">
        <v>37872</v>
      </c>
      <c r="T142" s="474">
        <v>1.34</v>
      </c>
      <c r="U142" s="473">
        <v>5</v>
      </c>
      <c r="V142" s="470">
        <v>78700.39</v>
      </c>
      <c r="W142" s="470">
        <v>43361</v>
      </c>
      <c r="X142" s="474">
        <v>1.82</v>
      </c>
    </row>
    <row r="143" spans="2:24" x14ac:dyDescent="0.2">
      <c r="B143" s="478" t="s">
        <v>708</v>
      </c>
      <c r="C143" s="470" t="s">
        <v>709</v>
      </c>
      <c r="D143" s="470" t="s">
        <v>658</v>
      </c>
      <c r="E143" s="516">
        <v>3</v>
      </c>
      <c r="F143" s="517">
        <v>51611.199999999997</v>
      </c>
      <c r="G143" s="470">
        <v>65020</v>
      </c>
      <c r="H143" s="518">
        <v>0.79</v>
      </c>
      <c r="I143" s="473"/>
      <c r="J143" s="470"/>
      <c r="K143" s="470"/>
      <c r="L143" s="474"/>
      <c r="M143" s="473">
        <v>3</v>
      </c>
      <c r="N143" s="470">
        <v>51611.199999999997</v>
      </c>
      <c r="O143" s="470">
        <v>65020</v>
      </c>
      <c r="P143" s="518">
        <v>0.79</v>
      </c>
      <c r="Q143" s="473"/>
      <c r="R143" s="470"/>
      <c r="S143" s="470"/>
      <c r="T143" s="474"/>
      <c r="U143" s="473"/>
      <c r="V143" s="470"/>
      <c r="W143" s="470"/>
      <c r="X143" s="474"/>
    </row>
    <row r="144" spans="2:24" x14ac:dyDescent="0.2">
      <c r="B144" s="478" t="s">
        <v>290</v>
      </c>
      <c r="C144" s="470" t="s">
        <v>291</v>
      </c>
      <c r="D144" s="470" t="s">
        <v>711</v>
      </c>
      <c r="E144" s="516">
        <v>8</v>
      </c>
      <c r="F144" s="517">
        <v>31126.529999999995</v>
      </c>
      <c r="G144" s="470">
        <v>8.4299999999999979</v>
      </c>
      <c r="H144" s="518">
        <v>3692.35</v>
      </c>
      <c r="I144" s="473">
        <v>1</v>
      </c>
      <c r="J144" s="470">
        <v>500</v>
      </c>
      <c r="K144" s="470">
        <v>0.01</v>
      </c>
      <c r="L144" s="474">
        <v>50000</v>
      </c>
      <c r="M144" s="473">
        <v>2</v>
      </c>
      <c r="N144" s="470">
        <v>21120.269999999997</v>
      </c>
      <c r="O144" s="470">
        <v>6.05</v>
      </c>
      <c r="P144" s="518">
        <v>3490.95</v>
      </c>
      <c r="Q144" s="473">
        <v>1</v>
      </c>
      <c r="R144" s="470">
        <v>209.09</v>
      </c>
      <c r="S144" s="470">
        <v>0.02</v>
      </c>
      <c r="T144" s="474">
        <v>10454.5</v>
      </c>
      <c r="U144" s="473">
        <v>3</v>
      </c>
      <c r="V144" s="470">
        <v>4700.5</v>
      </c>
      <c r="W144" s="470">
        <v>0.6</v>
      </c>
      <c r="X144" s="474">
        <v>7834.17</v>
      </c>
    </row>
    <row r="145" spans="2:24" x14ac:dyDescent="0.2">
      <c r="B145" s="478" t="s">
        <v>294</v>
      </c>
      <c r="C145" s="470" t="s">
        <v>295</v>
      </c>
      <c r="D145" s="470" t="s">
        <v>711</v>
      </c>
      <c r="E145" s="516">
        <v>2</v>
      </c>
      <c r="F145" s="517">
        <v>32636.089999999997</v>
      </c>
      <c r="G145" s="470">
        <v>1.23</v>
      </c>
      <c r="H145" s="518">
        <v>26533.41</v>
      </c>
      <c r="I145" s="473"/>
      <c r="J145" s="470"/>
      <c r="K145" s="470"/>
      <c r="L145" s="474"/>
      <c r="M145" s="473">
        <v>1</v>
      </c>
      <c r="N145" s="470">
        <v>23669.42</v>
      </c>
      <c r="O145" s="470">
        <v>0.73</v>
      </c>
      <c r="P145" s="518">
        <v>32423.86</v>
      </c>
      <c r="Q145" s="473"/>
      <c r="R145" s="470"/>
      <c r="S145" s="470"/>
      <c r="T145" s="474"/>
      <c r="U145" s="473"/>
      <c r="V145" s="470"/>
      <c r="W145" s="470"/>
      <c r="X145" s="474"/>
    </row>
    <row r="146" spans="2:24" x14ac:dyDescent="0.2">
      <c r="B146" s="478" t="s">
        <v>296</v>
      </c>
      <c r="C146" s="470" t="s">
        <v>297</v>
      </c>
      <c r="D146" s="470" t="s">
        <v>711</v>
      </c>
      <c r="E146" s="516">
        <v>2</v>
      </c>
      <c r="F146" s="517">
        <v>38892.19</v>
      </c>
      <c r="G146" s="470">
        <v>6.0600000000000005</v>
      </c>
      <c r="H146" s="518">
        <v>6417.85</v>
      </c>
      <c r="I146" s="473"/>
      <c r="J146" s="470"/>
      <c r="K146" s="470"/>
      <c r="L146" s="474"/>
      <c r="M146" s="473">
        <v>1</v>
      </c>
      <c r="N146" s="470">
        <v>31745.52</v>
      </c>
      <c r="O146" s="470">
        <v>4.46</v>
      </c>
      <c r="P146" s="518">
        <v>7117.83</v>
      </c>
      <c r="Q146" s="473"/>
      <c r="R146" s="470"/>
      <c r="S146" s="470"/>
      <c r="T146" s="474"/>
      <c r="U146" s="473"/>
      <c r="V146" s="470"/>
      <c r="W146" s="470"/>
      <c r="X146" s="474"/>
    </row>
    <row r="147" spans="2:24" x14ac:dyDescent="0.2">
      <c r="B147" s="478" t="s">
        <v>298</v>
      </c>
      <c r="C147" s="470" t="s">
        <v>299</v>
      </c>
      <c r="D147" s="470" t="s">
        <v>711</v>
      </c>
      <c r="E147" s="516">
        <v>11</v>
      </c>
      <c r="F147" s="517">
        <v>112742.45000000001</v>
      </c>
      <c r="G147" s="470">
        <v>9.5599999999999987</v>
      </c>
      <c r="H147" s="518">
        <v>11793.14</v>
      </c>
      <c r="I147" s="473">
        <v>2</v>
      </c>
      <c r="J147" s="470">
        <v>4283.33</v>
      </c>
      <c r="K147" s="470">
        <v>0.13</v>
      </c>
      <c r="L147" s="474">
        <v>32948.69</v>
      </c>
      <c r="M147" s="473">
        <v>2</v>
      </c>
      <c r="N147" s="470">
        <v>61114.57</v>
      </c>
      <c r="O147" s="470">
        <v>6.32</v>
      </c>
      <c r="P147" s="518">
        <v>9670.0300000000007</v>
      </c>
      <c r="Q147" s="473">
        <v>3</v>
      </c>
      <c r="R147" s="470">
        <v>18251.68</v>
      </c>
      <c r="S147" s="470">
        <v>0.89</v>
      </c>
      <c r="T147" s="474">
        <v>20507.509999999998</v>
      </c>
      <c r="U147" s="473">
        <v>3</v>
      </c>
      <c r="V147" s="470">
        <v>16127.87</v>
      </c>
      <c r="W147" s="470">
        <v>0.72</v>
      </c>
      <c r="X147" s="474">
        <v>22399.82</v>
      </c>
    </row>
    <row r="148" spans="2:24" x14ac:dyDescent="0.2">
      <c r="B148" s="478" t="s">
        <v>642</v>
      </c>
      <c r="C148" s="470" t="s">
        <v>643</v>
      </c>
      <c r="D148" s="470" t="s">
        <v>711</v>
      </c>
      <c r="E148" s="516">
        <v>1</v>
      </c>
      <c r="F148" s="517">
        <v>4012.41</v>
      </c>
      <c r="G148" s="470">
        <v>0.08</v>
      </c>
      <c r="H148" s="518">
        <v>50155.13</v>
      </c>
      <c r="I148" s="473"/>
      <c r="J148" s="470"/>
      <c r="K148" s="470"/>
      <c r="L148" s="474"/>
      <c r="M148" s="473"/>
      <c r="N148" s="470"/>
      <c r="O148" s="470"/>
      <c r="P148" s="518"/>
      <c r="Q148" s="473"/>
      <c r="R148" s="470"/>
      <c r="S148" s="470"/>
      <c r="T148" s="474"/>
      <c r="U148" s="473">
        <v>1</v>
      </c>
      <c r="V148" s="470">
        <v>4012.41</v>
      </c>
      <c r="W148" s="470">
        <v>0.08</v>
      </c>
      <c r="X148" s="474">
        <v>50155.13</v>
      </c>
    </row>
    <row r="149" spans="2:24" x14ac:dyDescent="0.2">
      <c r="B149" s="478" t="s">
        <v>300</v>
      </c>
      <c r="C149" s="470" t="s">
        <v>301</v>
      </c>
      <c r="D149" s="470" t="s">
        <v>711</v>
      </c>
      <c r="E149" s="516">
        <v>1</v>
      </c>
      <c r="F149" s="517">
        <v>8647.1</v>
      </c>
      <c r="G149" s="470">
        <v>0.6</v>
      </c>
      <c r="H149" s="518">
        <v>14411.83</v>
      </c>
      <c r="I149" s="473"/>
      <c r="J149" s="470"/>
      <c r="K149" s="470"/>
      <c r="L149" s="474"/>
      <c r="M149" s="473">
        <v>1</v>
      </c>
      <c r="N149" s="470">
        <v>8647.1</v>
      </c>
      <c r="O149" s="470">
        <v>0.6</v>
      </c>
      <c r="P149" s="518">
        <v>14411.83</v>
      </c>
      <c r="Q149" s="473"/>
      <c r="R149" s="470"/>
      <c r="S149" s="470"/>
      <c r="T149" s="474"/>
      <c r="U149" s="473"/>
      <c r="V149" s="470"/>
      <c r="W149" s="470"/>
      <c r="X149" s="474"/>
    </row>
    <row r="150" spans="2:24" x14ac:dyDescent="0.2">
      <c r="B150" s="478" t="s">
        <v>307</v>
      </c>
      <c r="C150" s="470" t="s">
        <v>306</v>
      </c>
      <c r="D150" s="470" t="s">
        <v>662</v>
      </c>
      <c r="E150" s="516">
        <v>15</v>
      </c>
      <c r="F150" s="517">
        <v>1997634.54</v>
      </c>
      <c r="G150" s="470">
        <v>332852</v>
      </c>
      <c r="H150" s="518">
        <v>6</v>
      </c>
      <c r="I150" s="473">
        <v>4</v>
      </c>
      <c r="J150" s="470">
        <v>729839.74</v>
      </c>
      <c r="K150" s="470">
        <v>86042</v>
      </c>
      <c r="L150" s="474">
        <v>8.48</v>
      </c>
      <c r="M150" s="473">
        <v>4</v>
      </c>
      <c r="N150" s="470">
        <v>381485.4</v>
      </c>
      <c r="O150" s="470">
        <v>81140</v>
      </c>
      <c r="P150" s="518">
        <v>4.7</v>
      </c>
      <c r="Q150" s="473">
        <v>4</v>
      </c>
      <c r="R150" s="470">
        <v>706251.4</v>
      </c>
      <c r="S150" s="470">
        <v>125870</v>
      </c>
      <c r="T150" s="474">
        <v>5.61</v>
      </c>
      <c r="U150" s="473">
        <v>2</v>
      </c>
      <c r="V150" s="470">
        <v>166378</v>
      </c>
      <c r="W150" s="470">
        <v>37400</v>
      </c>
      <c r="X150" s="474">
        <v>4.45</v>
      </c>
    </row>
    <row r="151" spans="2:24" x14ac:dyDescent="0.2">
      <c r="B151" s="478" t="s">
        <v>713</v>
      </c>
      <c r="C151" s="470" t="s">
        <v>714</v>
      </c>
      <c r="D151" s="470" t="s">
        <v>662</v>
      </c>
      <c r="E151" s="516">
        <v>8</v>
      </c>
      <c r="F151" s="517">
        <v>1229273.3</v>
      </c>
      <c r="G151" s="470">
        <v>28060</v>
      </c>
      <c r="H151" s="518">
        <v>43.81</v>
      </c>
      <c r="I151" s="473">
        <v>2</v>
      </c>
      <c r="J151" s="470">
        <v>459683.3</v>
      </c>
      <c r="K151" s="470">
        <v>10210</v>
      </c>
      <c r="L151" s="474">
        <v>45.02</v>
      </c>
      <c r="M151" s="473">
        <v>2</v>
      </c>
      <c r="N151" s="470">
        <v>364275</v>
      </c>
      <c r="O151" s="470">
        <v>7550</v>
      </c>
      <c r="P151" s="518">
        <v>48.25</v>
      </c>
      <c r="Q151" s="473">
        <v>1</v>
      </c>
      <c r="R151" s="470">
        <v>38031</v>
      </c>
      <c r="S151" s="470">
        <v>700</v>
      </c>
      <c r="T151" s="474">
        <v>54.33</v>
      </c>
      <c r="U151" s="473">
        <v>1</v>
      </c>
      <c r="V151" s="470">
        <v>176000</v>
      </c>
      <c r="W151" s="470">
        <v>4400</v>
      </c>
      <c r="X151" s="474">
        <v>40</v>
      </c>
    </row>
    <row r="152" spans="2:24" x14ac:dyDescent="0.2">
      <c r="B152" s="478" t="s">
        <v>962</v>
      </c>
      <c r="C152" s="470" t="s">
        <v>963</v>
      </c>
      <c r="D152" s="470" t="s">
        <v>658</v>
      </c>
      <c r="E152" s="516">
        <v>1</v>
      </c>
      <c r="F152" s="517">
        <v>547489.4</v>
      </c>
      <c r="G152" s="470">
        <v>820</v>
      </c>
      <c r="H152" s="518">
        <v>667.67</v>
      </c>
      <c r="I152" s="473"/>
      <c r="J152" s="470"/>
      <c r="K152" s="470"/>
      <c r="L152" s="474"/>
      <c r="M152" s="473"/>
      <c r="N152" s="470"/>
      <c r="O152" s="470"/>
      <c r="P152" s="518"/>
      <c r="Q152" s="473">
        <v>1</v>
      </c>
      <c r="R152" s="470">
        <v>547489.4</v>
      </c>
      <c r="S152" s="470">
        <v>820</v>
      </c>
      <c r="T152" s="474">
        <v>667.67</v>
      </c>
      <c r="U152" s="473"/>
      <c r="V152" s="470"/>
      <c r="W152" s="470"/>
      <c r="X152" s="474"/>
    </row>
    <row r="153" spans="2:24" x14ac:dyDescent="0.2">
      <c r="B153" s="478" t="s">
        <v>964</v>
      </c>
      <c r="C153" s="470" t="s">
        <v>965</v>
      </c>
      <c r="D153" s="470" t="s">
        <v>658</v>
      </c>
      <c r="E153" s="516">
        <v>1</v>
      </c>
      <c r="F153" s="517">
        <v>3228000</v>
      </c>
      <c r="G153" s="470">
        <v>300000</v>
      </c>
      <c r="H153" s="518">
        <v>10.76</v>
      </c>
      <c r="I153" s="473"/>
      <c r="J153" s="470"/>
      <c r="K153" s="470"/>
      <c r="L153" s="474"/>
      <c r="M153" s="473"/>
      <c r="N153" s="470"/>
      <c r="O153" s="470"/>
      <c r="P153" s="518"/>
      <c r="Q153" s="473">
        <v>1</v>
      </c>
      <c r="R153" s="470">
        <v>3228000</v>
      </c>
      <c r="S153" s="470">
        <v>300000</v>
      </c>
      <c r="T153" s="474">
        <v>10.76</v>
      </c>
      <c r="U153" s="473"/>
      <c r="V153" s="470"/>
      <c r="W153" s="470"/>
      <c r="X153" s="474"/>
    </row>
    <row r="154" spans="2:24" x14ac:dyDescent="0.2">
      <c r="B154" s="478" t="s">
        <v>966</v>
      </c>
      <c r="C154" s="470" t="s">
        <v>967</v>
      </c>
      <c r="D154" s="470" t="s">
        <v>968</v>
      </c>
      <c r="E154" s="516">
        <v>1</v>
      </c>
      <c r="F154" s="517">
        <v>598500</v>
      </c>
      <c r="G154" s="470">
        <v>2100</v>
      </c>
      <c r="H154" s="518">
        <v>285</v>
      </c>
      <c r="I154" s="473"/>
      <c r="J154" s="470"/>
      <c r="K154" s="470"/>
      <c r="L154" s="474"/>
      <c r="M154" s="473"/>
      <c r="N154" s="470"/>
      <c r="O154" s="470"/>
      <c r="P154" s="518"/>
      <c r="Q154" s="473">
        <v>1</v>
      </c>
      <c r="R154" s="470">
        <v>598500</v>
      </c>
      <c r="S154" s="470">
        <v>2100</v>
      </c>
      <c r="T154" s="474">
        <v>285</v>
      </c>
      <c r="U154" s="473"/>
      <c r="V154" s="470"/>
      <c r="W154" s="470"/>
      <c r="X154" s="474"/>
    </row>
    <row r="155" spans="2:24" x14ac:dyDescent="0.2">
      <c r="B155" s="478" t="s">
        <v>969</v>
      </c>
      <c r="C155" s="470" t="s">
        <v>970</v>
      </c>
      <c r="D155" s="470" t="s">
        <v>662</v>
      </c>
      <c r="E155" s="516">
        <v>1</v>
      </c>
      <c r="F155" s="517">
        <v>53295</v>
      </c>
      <c r="G155" s="470">
        <v>950</v>
      </c>
      <c r="H155" s="518">
        <v>56.1</v>
      </c>
      <c r="I155" s="473"/>
      <c r="J155" s="470"/>
      <c r="K155" s="470"/>
      <c r="L155" s="474"/>
      <c r="M155" s="473"/>
      <c r="N155" s="470"/>
      <c r="O155" s="470"/>
      <c r="P155" s="518"/>
      <c r="Q155" s="473">
        <v>1</v>
      </c>
      <c r="R155" s="470">
        <v>53295</v>
      </c>
      <c r="S155" s="470">
        <v>950</v>
      </c>
      <c r="T155" s="474">
        <v>56.1</v>
      </c>
      <c r="U155" s="473"/>
      <c r="V155" s="470"/>
      <c r="W155" s="470"/>
      <c r="X155" s="474"/>
    </row>
    <row r="156" spans="2:24" x14ac:dyDescent="0.2">
      <c r="B156" s="478" t="s">
        <v>971</v>
      </c>
      <c r="C156" s="470" t="s">
        <v>972</v>
      </c>
      <c r="D156" s="470" t="s">
        <v>662</v>
      </c>
      <c r="E156" s="516">
        <v>1</v>
      </c>
      <c r="F156" s="517">
        <v>783014.40000000002</v>
      </c>
      <c r="G156" s="470">
        <v>26880</v>
      </c>
      <c r="H156" s="518">
        <v>29.13</v>
      </c>
      <c r="I156" s="473"/>
      <c r="J156" s="470"/>
      <c r="K156" s="470"/>
      <c r="L156" s="474"/>
      <c r="M156" s="473"/>
      <c r="N156" s="470"/>
      <c r="O156" s="470"/>
      <c r="P156" s="518"/>
      <c r="Q156" s="473">
        <v>1</v>
      </c>
      <c r="R156" s="470">
        <v>783014.40000000002</v>
      </c>
      <c r="S156" s="470">
        <v>26880</v>
      </c>
      <c r="T156" s="474">
        <v>29.13</v>
      </c>
      <c r="U156" s="473"/>
      <c r="V156" s="470"/>
      <c r="W156" s="470"/>
      <c r="X156" s="474"/>
    </row>
    <row r="157" spans="2:24" x14ac:dyDescent="0.2">
      <c r="B157" s="478" t="s">
        <v>311</v>
      </c>
      <c r="C157" s="470" t="s">
        <v>309</v>
      </c>
      <c r="D157" s="470" t="s">
        <v>653</v>
      </c>
      <c r="E157" s="516">
        <v>5</v>
      </c>
      <c r="F157" s="517">
        <v>137504.4</v>
      </c>
      <c r="G157" s="470">
        <v>4160</v>
      </c>
      <c r="H157" s="518">
        <v>33.049999999999997</v>
      </c>
      <c r="I157" s="473">
        <v>1</v>
      </c>
      <c r="J157" s="470">
        <v>13755.3</v>
      </c>
      <c r="K157" s="470">
        <v>390</v>
      </c>
      <c r="L157" s="474">
        <v>35.270000000000003</v>
      </c>
      <c r="M157" s="473">
        <v>2</v>
      </c>
      <c r="N157" s="470">
        <v>40385.1</v>
      </c>
      <c r="O157" s="470">
        <v>1490</v>
      </c>
      <c r="P157" s="518">
        <v>27.1</v>
      </c>
      <c r="Q157" s="473">
        <v>2</v>
      </c>
      <c r="R157" s="470">
        <v>83364</v>
      </c>
      <c r="S157" s="470">
        <v>2280</v>
      </c>
      <c r="T157" s="474">
        <v>36.56</v>
      </c>
      <c r="U157" s="473"/>
      <c r="V157" s="470"/>
      <c r="W157" s="470"/>
      <c r="X157" s="474"/>
    </row>
    <row r="158" spans="2:24" x14ac:dyDescent="0.2">
      <c r="B158" s="478" t="s">
        <v>99</v>
      </c>
      <c r="C158" s="470" t="s">
        <v>310</v>
      </c>
      <c r="D158" s="470" t="s">
        <v>653</v>
      </c>
      <c r="E158" s="516">
        <v>15</v>
      </c>
      <c r="F158" s="517">
        <v>235822.95</v>
      </c>
      <c r="G158" s="470">
        <v>6850</v>
      </c>
      <c r="H158" s="518">
        <v>34.43</v>
      </c>
      <c r="I158" s="473">
        <v>2</v>
      </c>
      <c r="J158" s="470">
        <v>7600.5999999999995</v>
      </c>
      <c r="K158" s="470">
        <v>130</v>
      </c>
      <c r="L158" s="474">
        <v>58.47</v>
      </c>
      <c r="M158" s="473">
        <v>4</v>
      </c>
      <c r="N158" s="470">
        <v>47074.8</v>
      </c>
      <c r="O158" s="470">
        <v>1530</v>
      </c>
      <c r="P158" s="518">
        <v>30.77</v>
      </c>
      <c r="Q158" s="473">
        <v>6</v>
      </c>
      <c r="R158" s="470">
        <v>84122.95</v>
      </c>
      <c r="S158" s="470">
        <v>2440</v>
      </c>
      <c r="T158" s="474">
        <v>34.479999999999997</v>
      </c>
      <c r="U158" s="473">
        <v>2</v>
      </c>
      <c r="V158" s="470">
        <v>90460</v>
      </c>
      <c r="W158" s="470">
        <v>2540</v>
      </c>
      <c r="X158" s="474">
        <v>35.61</v>
      </c>
    </row>
    <row r="159" spans="2:24" x14ac:dyDescent="0.2">
      <c r="B159" s="478" t="s">
        <v>312</v>
      </c>
      <c r="C159" s="470" t="s">
        <v>784</v>
      </c>
      <c r="D159" s="470" t="s">
        <v>653</v>
      </c>
      <c r="E159" s="516">
        <v>6</v>
      </c>
      <c r="F159" s="517">
        <v>380720</v>
      </c>
      <c r="G159" s="470">
        <v>6300</v>
      </c>
      <c r="H159" s="518">
        <v>60.43</v>
      </c>
      <c r="I159" s="473"/>
      <c r="J159" s="470"/>
      <c r="K159" s="470"/>
      <c r="L159" s="474"/>
      <c r="M159" s="473">
        <v>3</v>
      </c>
      <c r="N159" s="470">
        <v>155010</v>
      </c>
      <c r="O159" s="470">
        <v>2300</v>
      </c>
      <c r="P159" s="518">
        <v>67.400000000000006</v>
      </c>
      <c r="Q159" s="473">
        <v>2</v>
      </c>
      <c r="R159" s="470">
        <v>100350</v>
      </c>
      <c r="S159" s="470">
        <v>2000</v>
      </c>
      <c r="T159" s="474">
        <v>50.18</v>
      </c>
      <c r="U159" s="473">
        <v>1</v>
      </c>
      <c r="V159" s="470">
        <v>125360</v>
      </c>
      <c r="W159" s="470">
        <v>2000</v>
      </c>
      <c r="X159" s="474">
        <v>62.68</v>
      </c>
    </row>
    <row r="160" spans="2:24" x14ac:dyDescent="0.2">
      <c r="B160" s="478" t="s">
        <v>785</v>
      </c>
      <c r="C160" s="470" t="s">
        <v>100</v>
      </c>
      <c r="D160" s="470" t="s">
        <v>658</v>
      </c>
      <c r="E160" s="516">
        <v>9</v>
      </c>
      <c r="F160" s="517">
        <v>2864218.4000000004</v>
      </c>
      <c r="G160" s="470">
        <v>897560</v>
      </c>
      <c r="H160" s="518">
        <v>3.19</v>
      </c>
      <c r="I160" s="473">
        <v>1</v>
      </c>
      <c r="J160" s="470">
        <v>8906.4</v>
      </c>
      <c r="K160" s="470">
        <v>80</v>
      </c>
      <c r="L160" s="474">
        <v>111.33</v>
      </c>
      <c r="M160" s="473">
        <v>2</v>
      </c>
      <c r="N160" s="470">
        <v>869492.20000000007</v>
      </c>
      <c r="O160" s="470">
        <v>463580</v>
      </c>
      <c r="P160" s="518">
        <v>1.88</v>
      </c>
      <c r="Q160" s="473">
        <v>3</v>
      </c>
      <c r="R160" s="470">
        <v>1823655</v>
      </c>
      <c r="S160" s="470">
        <v>365630</v>
      </c>
      <c r="T160" s="474">
        <v>4.99</v>
      </c>
      <c r="U160" s="473">
        <v>3</v>
      </c>
      <c r="V160" s="470">
        <v>162164.80000000002</v>
      </c>
      <c r="W160" s="470">
        <v>68270</v>
      </c>
      <c r="X160" s="474">
        <v>2.38</v>
      </c>
    </row>
    <row r="161" spans="2:24" x14ac:dyDescent="0.2">
      <c r="B161" s="478" t="s">
        <v>313</v>
      </c>
      <c r="C161" s="470" t="s">
        <v>100</v>
      </c>
      <c r="D161" s="470" t="s">
        <v>657</v>
      </c>
      <c r="E161" s="516">
        <v>3</v>
      </c>
      <c r="F161" s="517">
        <v>369037.4</v>
      </c>
      <c r="G161" s="470">
        <v>10460</v>
      </c>
      <c r="H161" s="518">
        <v>35.28</v>
      </c>
      <c r="I161" s="473"/>
      <c r="J161" s="470"/>
      <c r="K161" s="470"/>
      <c r="L161" s="474"/>
      <c r="M161" s="473">
        <v>2</v>
      </c>
      <c r="N161" s="470">
        <v>14065.2</v>
      </c>
      <c r="O161" s="470">
        <v>120</v>
      </c>
      <c r="P161" s="518">
        <v>117.21</v>
      </c>
      <c r="Q161" s="473"/>
      <c r="R161" s="470"/>
      <c r="S161" s="470"/>
      <c r="T161" s="474"/>
      <c r="U161" s="473">
        <v>1</v>
      </c>
      <c r="V161" s="470">
        <v>354972.2</v>
      </c>
      <c r="W161" s="470">
        <v>10340</v>
      </c>
      <c r="X161" s="474">
        <v>34.33</v>
      </c>
    </row>
    <row r="162" spans="2:24" x14ac:dyDescent="0.2">
      <c r="B162" s="478" t="s">
        <v>101</v>
      </c>
      <c r="C162" s="470" t="s">
        <v>100</v>
      </c>
      <c r="D162" s="470" t="s">
        <v>658</v>
      </c>
      <c r="E162" s="516">
        <v>16</v>
      </c>
      <c r="F162" s="517">
        <v>2887746.3000000003</v>
      </c>
      <c r="G162" s="470">
        <v>1220955</v>
      </c>
      <c r="H162" s="518">
        <v>2.37</v>
      </c>
      <c r="I162" s="473">
        <v>3</v>
      </c>
      <c r="J162" s="470">
        <v>544432.19999999995</v>
      </c>
      <c r="K162" s="470">
        <v>263920</v>
      </c>
      <c r="L162" s="474">
        <v>2.06</v>
      </c>
      <c r="M162" s="473">
        <v>6</v>
      </c>
      <c r="N162" s="470">
        <v>908413</v>
      </c>
      <c r="O162" s="470">
        <v>415010</v>
      </c>
      <c r="P162" s="518">
        <v>2.19</v>
      </c>
      <c r="Q162" s="473">
        <v>5</v>
      </c>
      <c r="R162" s="470">
        <v>1322898.1000000001</v>
      </c>
      <c r="S162" s="470">
        <v>502535</v>
      </c>
      <c r="T162" s="474">
        <v>2.63</v>
      </c>
      <c r="U162" s="473">
        <v>2</v>
      </c>
      <c r="V162" s="470">
        <v>112003</v>
      </c>
      <c r="W162" s="470">
        <v>39490</v>
      </c>
      <c r="X162" s="474">
        <v>2.84</v>
      </c>
    </row>
    <row r="163" spans="2:24" x14ac:dyDescent="0.2">
      <c r="B163" s="478" t="s">
        <v>716</v>
      </c>
      <c r="C163" s="470" t="s">
        <v>717</v>
      </c>
      <c r="D163" s="470" t="s">
        <v>658</v>
      </c>
      <c r="E163" s="516">
        <v>6</v>
      </c>
      <c r="F163" s="517">
        <v>462743.2</v>
      </c>
      <c r="G163" s="470">
        <v>315710</v>
      </c>
      <c r="H163" s="518">
        <v>1.47</v>
      </c>
      <c r="I163" s="473"/>
      <c r="J163" s="470"/>
      <c r="K163" s="470"/>
      <c r="L163" s="474"/>
      <c r="M163" s="473"/>
      <c r="N163" s="470"/>
      <c r="O163" s="470"/>
      <c r="P163" s="518"/>
      <c r="Q163" s="473">
        <v>3</v>
      </c>
      <c r="R163" s="470">
        <v>307649</v>
      </c>
      <c r="S163" s="470">
        <v>233050</v>
      </c>
      <c r="T163" s="474">
        <v>1.32</v>
      </c>
      <c r="U163" s="473">
        <v>3</v>
      </c>
      <c r="V163" s="470">
        <v>155094.20000000001</v>
      </c>
      <c r="W163" s="470">
        <v>82660</v>
      </c>
      <c r="X163" s="474">
        <v>1.88</v>
      </c>
    </row>
    <row r="164" spans="2:24" x14ac:dyDescent="0.2">
      <c r="B164" s="478" t="s">
        <v>316</v>
      </c>
      <c r="C164" s="470" t="s">
        <v>317</v>
      </c>
      <c r="D164" s="470" t="s">
        <v>658</v>
      </c>
      <c r="E164" s="516">
        <v>1</v>
      </c>
      <c r="F164" s="517">
        <v>3371.27</v>
      </c>
      <c r="G164" s="470">
        <v>119</v>
      </c>
      <c r="H164" s="518">
        <v>28.33</v>
      </c>
      <c r="I164" s="473"/>
      <c r="J164" s="470"/>
      <c r="K164" s="470"/>
      <c r="L164" s="474"/>
      <c r="M164" s="473"/>
      <c r="N164" s="470"/>
      <c r="O164" s="470"/>
      <c r="P164" s="518"/>
      <c r="Q164" s="473">
        <v>1</v>
      </c>
      <c r="R164" s="470">
        <v>3371.27</v>
      </c>
      <c r="S164" s="470">
        <v>119</v>
      </c>
      <c r="T164" s="474">
        <v>28.33</v>
      </c>
      <c r="U164" s="473"/>
      <c r="V164" s="470"/>
      <c r="W164" s="470"/>
      <c r="X164" s="474"/>
    </row>
    <row r="165" spans="2:24" x14ac:dyDescent="0.2">
      <c r="B165" s="478" t="s">
        <v>318</v>
      </c>
      <c r="C165" s="470" t="s">
        <v>719</v>
      </c>
      <c r="D165" s="470" t="s">
        <v>658</v>
      </c>
      <c r="E165" s="516">
        <v>4</v>
      </c>
      <c r="F165" s="517">
        <v>83832.800000000003</v>
      </c>
      <c r="G165" s="470">
        <v>100490</v>
      </c>
      <c r="H165" s="518">
        <v>0.83</v>
      </c>
      <c r="I165" s="473"/>
      <c r="J165" s="470"/>
      <c r="K165" s="470"/>
      <c r="L165" s="474"/>
      <c r="M165" s="473">
        <v>1</v>
      </c>
      <c r="N165" s="470">
        <v>23664</v>
      </c>
      <c r="O165" s="470">
        <v>27200</v>
      </c>
      <c r="P165" s="518">
        <v>0.87</v>
      </c>
      <c r="Q165" s="473">
        <v>2</v>
      </c>
      <c r="R165" s="470">
        <v>27260.400000000001</v>
      </c>
      <c r="S165" s="470">
        <v>28210</v>
      </c>
      <c r="T165" s="474">
        <v>0.97</v>
      </c>
      <c r="U165" s="473">
        <v>1</v>
      </c>
      <c r="V165" s="470">
        <v>32908.400000000001</v>
      </c>
      <c r="W165" s="470">
        <v>45080</v>
      </c>
      <c r="X165" s="474">
        <v>0.73</v>
      </c>
    </row>
    <row r="166" spans="2:24" x14ac:dyDescent="0.2">
      <c r="B166" s="478" t="s">
        <v>992</v>
      </c>
      <c r="C166" s="470" t="s">
        <v>993</v>
      </c>
      <c r="D166" s="470" t="s">
        <v>658</v>
      </c>
      <c r="E166" s="516">
        <v>1</v>
      </c>
      <c r="F166" s="517">
        <v>702564</v>
      </c>
      <c r="G166" s="470">
        <v>184400</v>
      </c>
      <c r="H166" s="518">
        <v>3.81</v>
      </c>
      <c r="I166" s="473">
        <v>1</v>
      </c>
      <c r="J166" s="470">
        <v>702564</v>
      </c>
      <c r="K166" s="470">
        <v>184400</v>
      </c>
      <c r="L166" s="474">
        <v>3.81</v>
      </c>
      <c r="M166" s="473"/>
      <c r="N166" s="470"/>
      <c r="O166" s="470"/>
      <c r="P166" s="518"/>
      <c r="Q166" s="473"/>
      <c r="R166" s="470"/>
      <c r="S166" s="470"/>
      <c r="T166" s="474"/>
      <c r="U166" s="473"/>
      <c r="V166" s="470"/>
      <c r="W166" s="470"/>
      <c r="X166" s="474"/>
    </row>
    <row r="167" spans="2:24" x14ac:dyDescent="0.2">
      <c r="B167" s="478" t="s">
        <v>319</v>
      </c>
      <c r="C167" s="470" t="s">
        <v>789</v>
      </c>
      <c r="D167" s="470" t="s">
        <v>658</v>
      </c>
      <c r="E167" s="516">
        <v>2</v>
      </c>
      <c r="F167" s="517">
        <v>3046491</v>
      </c>
      <c r="G167" s="470">
        <v>722470</v>
      </c>
      <c r="H167" s="518">
        <v>4.22</v>
      </c>
      <c r="I167" s="473"/>
      <c r="J167" s="470"/>
      <c r="K167" s="470"/>
      <c r="L167" s="474"/>
      <c r="M167" s="473">
        <v>1</v>
      </c>
      <c r="N167" s="470">
        <v>299129.2</v>
      </c>
      <c r="O167" s="470">
        <v>69890</v>
      </c>
      <c r="P167" s="518">
        <v>4.28</v>
      </c>
      <c r="Q167" s="473">
        <v>1</v>
      </c>
      <c r="R167" s="470">
        <v>2747361.8</v>
      </c>
      <c r="S167" s="470">
        <v>652580</v>
      </c>
      <c r="T167" s="474">
        <v>4.21</v>
      </c>
      <c r="U167" s="473"/>
      <c r="V167" s="470"/>
      <c r="W167" s="470"/>
      <c r="X167" s="474"/>
    </row>
    <row r="168" spans="2:24" x14ac:dyDescent="0.2">
      <c r="B168" s="478" t="s">
        <v>320</v>
      </c>
      <c r="C168" s="470" t="s">
        <v>321</v>
      </c>
      <c r="D168" s="470" t="s">
        <v>658</v>
      </c>
      <c r="E168" s="516">
        <v>1</v>
      </c>
      <c r="F168" s="517">
        <v>12294</v>
      </c>
      <c r="G168" s="470">
        <v>900</v>
      </c>
      <c r="H168" s="518">
        <v>13.66</v>
      </c>
      <c r="I168" s="473"/>
      <c r="J168" s="470"/>
      <c r="K168" s="470"/>
      <c r="L168" s="474"/>
      <c r="M168" s="473"/>
      <c r="N168" s="470"/>
      <c r="O168" s="470"/>
      <c r="P168" s="518"/>
      <c r="Q168" s="473">
        <v>1</v>
      </c>
      <c r="R168" s="470">
        <v>12294</v>
      </c>
      <c r="S168" s="470">
        <v>900</v>
      </c>
      <c r="T168" s="474">
        <v>13.66</v>
      </c>
      <c r="U168" s="473"/>
      <c r="V168" s="470"/>
      <c r="W168" s="470"/>
      <c r="X168" s="474"/>
    </row>
    <row r="169" spans="2:24" x14ac:dyDescent="0.2">
      <c r="B169" s="478" t="s">
        <v>790</v>
      </c>
      <c r="C169" s="470" t="s">
        <v>791</v>
      </c>
      <c r="D169" s="470" t="s">
        <v>658</v>
      </c>
      <c r="E169" s="516">
        <v>2</v>
      </c>
      <c r="F169" s="517">
        <v>3277691.1</v>
      </c>
      <c r="G169" s="470">
        <v>448938</v>
      </c>
      <c r="H169" s="518">
        <v>7.3</v>
      </c>
      <c r="I169" s="473"/>
      <c r="J169" s="470"/>
      <c r="K169" s="470"/>
      <c r="L169" s="474"/>
      <c r="M169" s="473"/>
      <c r="N169" s="470"/>
      <c r="O169" s="470"/>
      <c r="P169" s="518"/>
      <c r="Q169" s="473">
        <v>1</v>
      </c>
      <c r="R169" s="470">
        <v>2055356.1</v>
      </c>
      <c r="S169" s="470">
        <v>345438</v>
      </c>
      <c r="T169" s="474">
        <v>5.95</v>
      </c>
      <c r="U169" s="473">
        <v>1</v>
      </c>
      <c r="V169" s="470">
        <v>1222335</v>
      </c>
      <c r="W169" s="470">
        <v>103500</v>
      </c>
      <c r="X169" s="474">
        <v>11.81</v>
      </c>
    </row>
    <row r="170" spans="2:24" x14ac:dyDescent="0.2">
      <c r="B170" s="478" t="s">
        <v>792</v>
      </c>
      <c r="C170" s="470" t="s">
        <v>793</v>
      </c>
      <c r="D170" s="470" t="s">
        <v>658</v>
      </c>
      <c r="E170" s="516">
        <v>1</v>
      </c>
      <c r="F170" s="517">
        <v>25760</v>
      </c>
      <c r="G170" s="470">
        <v>1600</v>
      </c>
      <c r="H170" s="518">
        <v>16.100000000000001</v>
      </c>
      <c r="I170" s="473"/>
      <c r="J170" s="470"/>
      <c r="K170" s="470"/>
      <c r="L170" s="474"/>
      <c r="M170" s="473"/>
      <c r="N170" s="470"/>
      <c r="O170" s="470"/>
      <c r="P170" s="518"/>
      <c r="Q170" s="473"/>
      <c r="R170" s="470"/>
      <c r="S170" s="470"/>
      <c r="T170" s="474"/>
      <c r="U170" s="473">
        <v>1</v>
      </c>
      <c r="V170" s="470">
        <v>25760</v>
      </c>
      <c r="W170" s="470">
        <v>1600</v>
      </c>
      <c r="X170" s="474">
        <v>16.100000000000001</v>
      </c>
    </row>
    <row r="171" spans="2:24" x14ac:dyDescent="0.2">
      <c r="B171" s="478" t="s">
        <v>794</v>
      </c>
      <c r="C171" s="470" t="s">
        <v>795</v>
      </c>
      <c r="D171" s="470" t="s">
        <v>658</v>
      </c>
      <c r="E171" s="516">
        <v>2</v>
      </c>
      <c r="F171" s="517">
        <v>453623.7</v>
      </c>
      <c r="G171" s="470">
        <v>59550</v>
      </c>
      <c r="H171" s="518">
        <v>7.62</v>
      </c>
      <c r="I171" s="473">
        <v>1</v>
      </c>
      <c r="J171" s="470">
        <v>385519.5</v>
      </c>
      <c r="K171" s="470">
        <v>46170</v>
      </c>
      <c r="L171" s="474">
        <v>8.35</v>
      </c>
      <c r="M171" s="473">
        <v>1</v>
      </c>
      <c r="N171" s="470">
        <v>68104.2</v>
      </c>
      <c r="O171" s="470">
        <v>13380</v>
      </c>
      <c r="P171" s="518">
        <v>5.09</v>
      </c>
      <c r="Q171" s="473"/>
      <c r="R171" s="470"/>
      <c r="S171" s="470"/>
      <c r="T171" s="474"/>
      <c r="U171" s="473"/>
      <c r="V171" s="470"/>
      <c r="W171" s="470"/>
      <c r="X171" s="474"/>
    </row>
    <row r="172" spans="2:24" x14ac:dyDescent="0.2">
      <c r="B172" s="478" t="s">
        <v>796</v>
      </c>
      <c r="C172" s="470" t="s">
        <v>795</v>
      </c>
      <c r="D172" s="470" t="s">
        <v>658</v>
      </c>
      <c r="E172" s="516">
        <v>3</v>
      </c>
      <c r="F172" s="517">
        <v>1921511.2000000002</v>
      </c>
      <c r="G172" s="470">
        <v>404400</v>
      </c>
      <c r="H172" s="518">
        <v>4.75</v>
      </c>
      <c r="I172" s="473">
        <v>1</v>
      </c>
      <c r="J172" s="470">
        <v>82329.600000000006</v>
      </c>
      <c r="K172" s="470">
        <v>8040</v>
      </c>
      <c r="L172" s="474">
        <v>10.24</v>
      </c>
      <c r="M172" s="473">
        <v>1</v>
      </c>
      <c r="N172" s="470">
        <v>1392328</v>
      </c>
      <c r="O172" s="470">
        <v>302680</v>
      </c>
      <c r="P172" s="518">
        <v>4.5999999999999996</v>
      </c>
      <c r="Q172" s="473">
        <v>1</v>
      </c>
      <c r="R172" s="470">
        <v>446853.6</v>
      </c>
      <c r="S172" s="470">
        <v>93680</v>
      </c>
      <c r="T172" s="474">
        <v>4.7699999999999996</v>
      </c>
      <c r="U172" s="473"/>
      <c r="V172" s="470"/>
      <c r="W172" s="470"/>
      <c r="X172" s="474"/>
    </row>
    <row r="173" spans="2:24" x14ac:dyDescent="0.2">
      <c r="B173" s="478" t="s">
        <v>322</v>
      </c>
      <c r="C173" s="470" t="s">
        <v>797</v>
      </c>
      <c r="D173" s="470" t="s">
        <v>658</v>
      </c>
      <c r="E173" s="516">
        <v>2</v>
      </c>
      <c r="F173" s="517">
        <v>3850306.48</v>
      </c>
      <c r="G173" s="470">
        <v>851934</v>
      </c>
      <c r="H173" s="518">
        <v>4.5199999999999996</v>
      </c>
      <c r="I173" s="473">
        <v>1</v>
      </c>
      <c r="J173" s="470">
        <v>1803426.8</v>
      </c>
      <c r="K173" s="470">
        <v>413630</v>
      </c>
      <c r="L173" s="474">
        <v>4.3600000000000003</v>
      </c>
      <c r="M173" s="473"/>
      <c r="N173" s="470"/>
      <c r="O173" s="470"/>
      <c r="P173" s="518"/>
      <c r="Q173" s="473">
        <v>1</v>
      </c>
      <c r="R173" s="470">
        <v>2046879.68</v>
      </c>
      <c r="S173" s="470">
        <v>438304</v>
      </c>
      <c r="T173" s="474">
        <v>4.67</v>
      </c>
      <c r="U173" s="473"/>
      <c r="V173" s="470"/>
      <c r="W173" s="470"/>
      <c r="X173" s="474"/>
    </row>
    <row r="174" spans="2:24" x14ac:dyDescent="0.2">
      <c r="B174" s="478" t="s">
        <v>982</v>
      </c>
      <c r="C174" s="470" t="s">
        <v>983</v>
      </c>
      <c r="D174" s="470" t="s">
        <v>658</v>
      </c>
      <c r="E174" s="516">
        <v>1</v>
      </c>
      <c r="F174" s="517">
        <v>11373.4</v>
      </c>
      <c r="G174" s="470">
        <v>820</v>
      </c>
      <c r="H174" s="518">
        <v>13.87</v>
      </c>
      <c r="I174" s="473"/>
      <c r="J174" s="470"/>
      <c r="K174" s="470"/>
      <c r="L174" s="474"/>
      <c r="M174" s="473"/>
      <c r="N174" s="470"/>
      <c r="O174" s="470"/>
      <c r="P174" s="518"/>
      <c r="Q174" s="473">
        <v>1</v>
      </c>
      <c r="R174" s="470">
        <v>11373.4</v>
      </c>
      <c r="S174" s="470">
        <v>820</v>
      </c>
      <c r="T174" s="474">
        <v>13.87</v>
      </c>
      <c r="U174" s="473"/>
      <c r="V174" s="470"/>
      <c r="W174" s="470"/>
      <c r="X174" s="474"/>
    </row>
    <row r="175" spans="2:24" x14ac:dyDescent="0.2">
      <c r="B175" s="478" t="s">
        <v>324</v>
      </c>
      <c r="C175" s="470" t="s">
        <v>323</v>
      </c>
      <c r="D175" s="470" t="s">
        <v>658</v>
      </c>
      <c r="E175" s="516">
        <v>1</v>
      </c>
      <c r="F175" s="517">
        <v>2148</v>
      </c>
      <c r="G175" s="470">
        <v>300</v>
      </c>
      <c r="H175" s="518">
        <v>7.16</v>
      </c>
      <c r="I175" s="473"/>
      <c r="J175" s="470"/>
      <c r="K175" s="470"/>
      <c r="L175" s="474"/>
      <c r="M175" s="473"/>
      <c r="N175" s="470"/>
      <c r="O175" s="470"/>
      <c r="P175" s="518"/>
      <c r="Q175" s="473">
        <v>1</v>
      </c>
      <c r="R175" s="470">
        <v>2148</v>
      </c>
      <c r="S175" s="470">
        <v>300</v>
      </c>
      <c r="T175" s="474">
        <v>7.16</v>
      </c>
      <c r="U175" s="473"/>
      <c r="V175" s="470"/>
      <c r="W175" s="470"/>
      <c r="X175" s="474"/>
    </row>
    <row r="176" spans="2:24" x14ac:dyDescent="0.2">
      <c r="B176" s="478" t="s">
        <v>973</v>
      </c>
      <c r="C176" s="470" t="s">
        <v>720</v>
      </c>
      <c r="D176" s="470" t="s">
        <v>653</v>
      </c>
      <c r="E176" s="516">
        <v>1</v>
      </c>
      <c r="F176" s="517">
        <v>8002940</v>
      </c>
      <c r="G176" s="470">
        <v>66140</v>
      </c>
      <c r="H176" s="518">
        <v>121</v>
      </c>
      <c r="I176" s="473"/>
      <c r="J176" s="470"/>
      <c r="K176" s="470"/>
      <c r="L176" s="474"/>
      <c r="M176" s="473">
        <v>1</v>
      </c>
      <c r="N176" s="470">
        <v>8002940</v>
      </c>
      <c r="O176" s="470">
        <v>66140</v>
      </c>
      <c r="P176" s="518">
        <v>121</v>
      </c>
      <c r="Q176" s="473"/>
      <c r="R176" s="470"/>
      <c r="S176" s="470"/>
      <c r="T176" s="474"/>
      <c r="U176" s="473"/>
      <c r="V176" s="470"/>
      <c r="W176" s="470"/>
      <c r="X176" s="474"/>
    </row>
    <row r="177" spans="2:24" x14ac:dyDescent="0.2">
      <c r="B177" s="478" t="s">
        <v>326</v>
      </c>
      <c r="C177" s="470" t="s">
        <v>327</v>
      </c>
      <c r="D177" s="470" t="s">
        <v>653</v>
      </c>
      <c r="E177" s="516">
        <v>8</v>
      </c>
      <c r="F177" s="517">
        <v>11365305</v>
      </c>
      <c r="G177" s="470">
        <v>108410</v>
      </c>
      <c r="H177" s="518">
        <v>104.84</v>
      </c>
      <c r="I177" s="473"/>
      <c r="J177" s="470"/>
      <c r="K177" s="470"/>
      <c r="L177" s="474"/>
      <c r="M177" s="473">
        <v>2</v>
      </c>
      <c r="N177" s="470">
        <v>6094179</v>
      </c>
      <c r="O177" s="470">
        <v>45310</v>
      </c>
      <c r="P177" s="518">
        <v>134.5</v>
      </c>
      <c r="Q177" s="473">
        <v>4</v>
      </c>
      <c r="R177" s="470">
        <v>2572244</v>
      </c>
      <c r="S177" s="470">
        <v>28400</v>
      </c>
      <c r="T177" s="474">
        <v>90.57</v>
      </c>
      <c r="U177" s="473">
        <v>2</v>
      </c>
      <c r="V177" s="470">
        <v>2698882</v>
      </c>
      <c r="W177" s="470">
        <v>34700</v>
      </c>
      <c r="X177" s="474">
        <v>77.78</v>
      </c>
    </row>
    <row r="178" spans="2:24" x14ac:dyDescent="0.2">
      <c r="B178" s="478" t="s">
        <v>30</v>
      </c>
      <c r="C178" s="470" t="s">
        <v>328</v>
      </c>
      <c r="D178" s="470" t="s">
        <v>653</v>
      </c>
      <c r="E178" s="516">
        <v>9</v>
      </c>
      <c r="F178" s="517">
        <v>28116614.659999996</v>
      </c>
      <c r="G178" s="470">
        <v>423758</v>
      </c>
      <c r="H178" s="518">
        <v>66.349999999999994</v>
      </c>
      <c r="I178" s="473">
        <v>1</v>
      </c>
      <c r="J178" s="470">
        <v>738570</v>
      </c>
      <c r="K178" s="470">
        <v>10500</v>
      </c>
      <c r="L178" s="474">
        <v>70.34</v>
      </c>
      <c r="M178" s="473">
        <v>2</v>
      </c>
      <c r="N178" s="470">
        <v>11031175.050000001</v>
      </c>
      <c r="O178" s="470">
        <v>157245</v>
      </c>
      <c r="P178" s="518">
        <v>70.150000000000006</v>
      </c>
      <c r="Q178" s="473">
        <v>6</v>
      </c>
      <c r="R178" s="470">
        <v>16346869.609999999</v>
      </c>
      <c r="S178" s="470">
        <v>256013</v>
      </c>
      <c r="T178" s="474">
        <v>63.85</v>
      </c>
      <c r="U178" s="473"/>
      <c r="V178" s="470"/>
      <c r="W178" s="470"/>
      <c r="X178" s="474"/>
    </row>
    <row r="179" spans="2:24" x14ac:dyDescent="0.2">
      <c r="B179" s="478" t="s">
        <v>102</v>
      </c>
      <c r="C179" s="470" t="s">
        <v>329</v>
      </c>
      <c r="D179" s="470" t="s">
        <v>653</v>
      </c>
      <c r="E179" s="516">
        <v>16</v>
      </c>
      <c r="F179" s="517">
        <v>39416580.299999997</v>
      </c>
      <c r="G179" s="470">
        <v>583580</v>
      </c>
      <c r="H179" s="518">
        <v>67.540000000000006</v>
      </c>
      <c r="I179" s="473">
        <v>2</v>
      </c>
      <c r="J179" s="470">
        <v>2618055</v>
      </c>
      <c r="K179" s="470">
        <v>38550</v>
      </c>
      <c r="L179" s="474">
        <v>67.91</v>
      </c>
      <c r="M179" s="473">
        <v>6</v>
      </c>
      <c r="N179" s="470">
        <v>14022217.800000001</v>
      </c>
      <c r="O179" s="470">
        <v>204040</v>
      </c>
      <c r="P179" s="518">
        <v>68.72</v>
      </c>
      <c r="Q179" s="473">
        <v>4</v>
      </c>
      <c r="R179" s="470">
        <v>11978051.5</v>
      </c>
      <c r="S179" s="470">
        <v>182110</v>
      </c>
      <c r="T179" s="474">
        <v>65.77</v>
      </c>
      <c r="U179" s="473">
        <v>3</v>
      </c>
      <c r="V179" s="470">
        <v>6731456</v>
      </c>
      <c r="W179" s="470">
        <v>98880</v>
      </c>
      <c r="X179" s="474">
        <v>68.08</v>
      </c>
    </row>
    <row r="180" spans="2:24" x14ac:dyDescent="0.2">
      <c r="B180" s="478" t="s">
        <v>31</v>
      </c>
      <c r="C180" s="470" t="s">
        <v>330</v>
      </c>
      <c r="D180" s="470" t="s">
        <v>653</v>
      </c>
      <c r="E180" s="516">
        <v>4</v>
      </c>
      <c r="F180" s="517">
        <v>9298671.4000000004</v>
      </c>
      <c r="G180" s="470">
        <v>136870</v>
      </c>
      <c r="H180" s="518">
        <v>67.94</v>
      </c>
      <c r="I180" s="473">
        <v>1</v>
      </c>
      <c r="J180" s="470">
        <v>3537525</v>
      </c>
      <c r="K180" s="470">
        <v>50500</v>
      </c>
      <c r="L180" s="474">
        <v>70.05</v>
      </c>
      <c r="M180" s="473">
        <v>2</v>
      </c>
      <c r="N180" s="470">
        <v>5610590.4000000004</v>
      </c>
      <c r="O180" s="470">
        <v>84470</v>
      </c>
      <c r="P180" s="518">
        <v>66.42</v>
      </c>
      <c r="Q180" s="473"/>
      <c r="R180" s="470"/>
      <c r="S180" s="470"/>
      <c r="T180" s="474"/>
      <c r="U180" s="473"/>
      <c r="V180" s="470"/>
      <c r="W180" s="470"/>
      <c r="X180" s="474"/>
    </row>
    <row r="181" spans="2:24" x14ac:dyDescent="0.2">
      <c r="B181" s="478" t="s">
        <v>103</v>
      </c>
      <c r="C181" s="470" t="s">
        <v>331</v>
      </c>
      <c r="D181" s="470" t="s">
        <v>653</v>
      </c>
      <c r="E181" s="516">
        <v>12</v>
      </c>
      <c r="F181" s="517">
        <v>11989597.4</v>
      </c>
      <c r="G181" s="470">
        <v>142680</v>
      </c>
      <c r="H181" s="518">
        <v>84.03</v>
      </c>
      <c r="I181" s="473">
        <v>1</v>
      </c>
      <c r="J181" s="470">
        <v>58165.5</v>
      </c>
      <c r="K181" s="470">
        <v>850</v>
      </c>
      <c r="L181" s="474">
        <v>68.430000000000007</v>
      </c>
      <c r="M181" s="473">
        <v>3</v>
      </c>
      <c r="N181" s="470">
        <v>1751239.9</v>
      </c>
      <c r="O181" s="470">
        <v>24580</v>
      </c>
      <c r="P181" s="518">
        <v>71.25</v>
      </c>
      <c r="Q181" s="473">
        <v>5</v>
      </c>
      <c r="R181" s="470">
        <v>8260613</v>
      </c>
      <c r="S181" s="470">
        <v>93950</v>
      </c>
      <c r="T181" s="474">
        <v>87.93</v>
      </c>
      <c r="U181" s="473">
        <v>2</v>
      </c>
      <c r="V181" s="470">
        <v>1211756</v>
      </c>
      <c r="W181" s="470">
        <v>14000</v>
      </c>
      <c r="X181" s="474">
        <v>86.55</v>
      </c>
    </row>
    <row r="182" spans="2:24" x14ac:dyDescent="0.2">
      <c r="B182" s="478" t="s">
        <v>332</v>
      </c>
      <c r="C182" s="470" t="s">
        <v>333</v>
      </c>
      <c r="D182" s="470" t="s">
        <v>653</v>
      </c>
      <c r="E182" s="516">
        <v>7</v>
      </c>
      <c r="F182" s="517">
        <v>7941991.2000000002</v>
      </c>
      <c r="G182" s="470">
        <v>84535</v>
      </c>
      <c r="H182" s="518">
        <v>93.95</v>
      </c>
      <c r="I182" s="473"/>
      <c r="J182" s="470"/>
      <c r="K182" s="470"/>
      <c r="L182" s="474"/>
      <c r="M182" s="473">
        <v>2</v>
      </c>
      <c r="N182" s="470">
        <v>2693355</v>
      </c>
      <c r="O182" s="470">
        <v>21000</v>
      </c>
      <c r="P182" s="518">
        <v>128.26</v>
      </c>
      <c r="Q182" s="473">
        <v>1</v>
      </c>
      <c r="R182" s="470">
        <v>431160</v>
      </c>
      <c r="S182" s="470">
        <v>4000</v>
      </c>
      <c r="T182" s="474">
        <v>107.79</v>
      </c>
      <c r="U182" s="473">
        <v>4</v>
      </c>
      <c r="V182" s="470">
        <v>4817476.2</v>
      </c>
      <c r="W182" s="470">
        <v>59535</v>
      </c>
      <c r="X182" s="474">
        <v>80.92</v>
      </c>
    </row>
    <row r="183" spans="2:24" x14ac:dyDescent="0.2">
      <c r="B183" s="478" t="s">
        <v>722</v>
      </c>
      <c r="C183" s="470" t="s">
        <v>723</v>
      </c>
      <c r="D183" s="470" t="s">
        <v>653</v>
      </c>
      <c r="E183" s="516">
        <v>5</v>
      </c>
      <c r="F183" s="517">
        <v>23959538.850000001</v>
      </c>
      <c r="G183" s="470">
        <v>216955</v>
      </c>
      <c r="H183" s="518">
        <v>110.44</v>
      </c>
      <c r="I183" s="473"/>
      <c r="J183" s="470"/>
      <c r="K183" s="470"/>
      <c r="L183" s="474"/>
      <c r="M183" s="473">
        <v>2</v>
      </c>
      <c r="N183" s="470">
        <v>6119086</v>
      </c>
      <c r="O183" s="470">
        <v>52800</v>
      </c>
      <c r="P183" s="518">
        <v>115.89</v>
      </c>
      <c r="Q183" s="473">
        <v>1</v>
      </c>
      <c r="R183" s="470">
        <v>4946175</v>
      </c>
      <c r="S183" s="470">
        <v>58500</v>
      </c>
      <c r="T183" s="474">
        <v>84.55</v>
      </c>
      <c r="U183" s="473">
        <v>2</v>
      </c>
      <c r="V183" s="470">
        <v>12894277.85</v>
      </c>
      <c r="W183" s="470">
        <v>105655</v>
      </c>
      <c r="X183" s="474">
        <v>122.04</v>
      </c>
    </row>
    <row r="184" spans="2:24" x14ac:dyDescent="0.2">
      <c r="B184" s="478" t="s">
        <v>878</v>
      </c>
      <c r="C184" s="470" t="s">
        <v>879</v>
      </c>
      <c r="D184" s="470" t="s">
        <v>658</v>
      </c>
      <c r="E184" s="516">
        <v>1</v>
      </c>
      <c r="F184" s="517">
        <v>7234256.2999999998</v>
      </c>
      <c r="G184" s="470">
        <v>42890</v>
      </c>
      <c r="H184" s="518">
        <v>168.67</v>
      </c>
      <c r="I184" s="473"/>
      <c r="J184" s="470"/>
      <c r="K184" s="470"/>
      <c r="L184" s="474"/>
      <c r="M184" s="473"/>
      <c r="N184" s="470"/>
      <c r="O184" s="470"/>
      <c r="P184" s="518"/>
      <c r="Q184" s="473">
        <v>1</v>
      </c>
      <c r="R184" s="470">
        <v>7234256.2999999998</v>
      </c>
      <c r="S184" s="470">
        <v>42890</v>
      </c>
      <c r="T184" s="474">
        <v>168.67</v>
      </c>
      <c r="U184" s="473"/>
      <c r="V184" s="470"/>
      <c r="W184" s="470"/>
      <c r="X184" s="474"/>
    </row>
    <row r="185" spans="2:24" x14ac:dyDescent="0.2">
      <c r="B185" s="478" t="s">
        <v>798</v>
      </c>
      <c r="C185" s="470" t="s">
        <v>799</v>
      </c>
      <c r="D185" s="470" t="s">
        <v>724</v>
      </c>
      <c r="E185" s="516">
        <v>13</v>
      </c>
      <c r="F185" s="517">
        <v>120833.66</v>
      </c>
      <c r="G185" s="470">
        <v>79</v>
      </c>
      <c r="H185" s="518">
        <v>1529.54</v>
      </c>
      <c r="I185" s="473"/>
      <c r="J185" s="470"/>
      <c r="K185" s="470"/>
      <c r="L185" s="474"/>
      <c r="M185" s="473">
        <v>5</v>
      </c>
      <c r="N185" s="470">
        <v>78578.87</v>
      </c>
      <c r="O185" s="470">
        <v>51</v>
      </c>
      <c r="P185" s="518">
        <v>1540.76</v>
      </c>
      <c r="Q185" s="473">
        <v>5</v>
      </c>
      <c r="R185" s="470">
        <v>21721.48</v>
      </c>
      <c r="S185" s="470">
        <v>12</v>
      </c>
      <c r="T185" s="474">
        <v>1810.12</v>
      </c>
      <c r="U185" s="473">
        <v>2</v>
      </c>
      <c r="V185" s="470">
        <v>11533.31</v>
      </c>
      <c r="W185" s="470">
        <v>7</v>
      </c>
      <c r="X185" s="474">
        <v>1647.62</v>
      </c>
    </row>
    <row r="186" spans="2:24" x14ac:dyDescent="0.2">
      <c r="B186" s="478" t="s">
        <v>33</v>
      </c>
      <c r="C186" s="470" t="s">
        <v>32</v>
      </c>
      <c r="D186" s="470" t="s">
        <v>725</v>
      </c>
      <c r="E186" s="516">
        <v>8</v>
      </c>
      <c r="F186" s="517">
        <v>128639.27</v>
      </c>
      <c r="G186" s="470">
        <v>111</v>
      </c>
      <c r="H186" s="518">
        <v>1158.9100000000001</v>
      </c>
      <c r="I186" s="473"/>
      <c r="J186" s="470"/>
      <c r="K186" s="470"/>
      <c r="L186" s="474"/>
      <c r="M186" s="473">
        <v>4</v>
      </c>
      <c r="N186" s="470">
        <v>96768.37000000001</v>
      </c>
      <c r="O186" s="470">
        <v>83</v>
      </c>
      <c r="P186" s="518">
        <v>1165.8800000000001</v>
      </c>
      <c r="Q186" s="473">
        <v>1</v>
      </c>
      <c r="R186" s="470">
        <v>1794.54</v>
      </c>
      <c r="S186" s="470">
        <v>2</v>
      </c>
      <c r="T186" s="474">
        <v>897.27</v>
      </c>
      <c r="U186" s="473">
        <v>3</v>
      </c>
      <c r="V186" s="470">
        <v>30076.36</v>
      </c>
      <c r="W186" s="470">
        <v>26</v>
      </c>
      <c r="X186" s="474">
        <v>1156.78</v>
      </c>
    </row>
    <row r="187" spans="2:24" x14ac:dyDescent="0.2">
      <c r="B187" s="478" t="s">
        <v>36</v>
      </c>
      <c r="C187" s="470" t="s">
        <v>35</v>
      </c>
      <c r="D187" s="470" t="s">
        <v>658</v>
      </c>
      <c r="E187" s="516">
        <v>13</v>
      </c>
      <c r="F187" s="517">
        <v>18399.360000000004</v>
      </c>
      <c r="G187" s="470">
        <v>85.359999999999985</v>
      </c>
      <c r="H187" s="518">
        <v>215.55</v>
      </c>
      <c r="I187" s="473">
        <v>1</v>
      </c>
      <c r="J187" s="470">
        <v>901.35</v>
      </c>
      <c r="K187" s="470">
        <v>4.16</v>
      </c>
      <c r="L187" s="474">
        <v>216.67</v>
      </c>
      <c r="M187" s="473">
        <v>4</v>
      </c>
      <c r="N187" s="470">
        <v>8816.7200000000012</v>
      </c>
      <c r="O187" s="470">
        <v>38.06</v>
      </c>
      <c r="P187" s="518">
        <v>231.65</v>
      </c>
      <c r="Q187" s="473">
        <v>5</v>
      </c>
      <c r="R187" s="470">
        <v>6688.1500000000005</v>
      </c>
      <c r="S187" s="470">
        <v>32.92</v>
      </c>
      <c r="T187" s="474">
        <v>203.16</v>
      </c>
      <c r="U187" s="473">
        <v>2</v>
      </c>
      <c r="V187" s="470">
        <v>996.49</v>
      </c>
      <c r="W187" s="470">
        <v>5.22</v>
      </c>
      <c r="X187" s="474">
        <v>190.9</v>
      </c>
    </row>
    <row r="188" spans="2:24" x14ac:dyDescent="0.2">
      <c r="B188" s="478" t="s">
        <v>38</v>
      </c>
      <c r="C188" s="470" t="s">
        <v>37</v>
      </c>
      <c r="D188" s="470" t="s">
        <v>658</v>
      </c>
      <c r="E188" s="516">
        <v>10</v>
      </c>
      <c r="F188" s="517">
        <v>61820.94</v>
      </c>
      <c r="G188" s="470">
        <v>238.23999999999998</v>
      </c>
      <c r="H188" s="518">
        <v>259.49</v>
      </c>
      <c r="I188" s="473">
        <v>1</v>
      </c>
      <c r="J188" s="470">
        <v>3926.62</v>
      </c>
      <c r="K188" s="470">
        <v>15.5</v>
      </c>
      <c r="L188" s="474">
        <v>253.33</v>
      </c>
      <c r="M188" s="473">
        <v>6</v>
      </c>
      <c r="N188" s="470">
        <v>31607.09</v>
      </c>
      <c r="O188" s="470">
        <v>121.42999999999999</v>
      </c>
      <c r="P188" s="518">
        <v>260.29000000000002</v>
      </c>
      <c r="Q188" s="473"/>
      <c r="R188" s="470"/>
      <c r="S188" s="470"/>
      <c r="T188" s="474"/>
      <c r="U188" s="473">
        <v>2</v>
      </c>
      <c r="V188" s="470">
        <v>21583.23</v>
      </c>
      <c r="W188" s="470">
        <v>85.31</v>
      </c>
      <c r="X188" s="474">
        <v>253</v>
      </c>
    </row>
    <row r="189" spans="2:24" x14ac:dyDescent="0.2">
      <c r="B189" s="478" t="s">
        <v>40</v>
      </c>
      <c r="C189" s="470" t="s">
        <v>39</v>
      </c>
      <c r="D189" s="470" t="s">
        <v>658</v>
      </c>
      <c r="E189" s="516">
        <v>21</v>
      </c>
      <c r="F189" s="517">
        <v>27845.149999999998</v>
      </c>
      <c r="G189" s="470">
        <v>174.09000000000003</v>
      </c>
      <c r="H189" s="518">
        <v>159.94999999999999</v>
      </c>
      <c r="I189" s="473">
        <v>2</v>
      </c>
      <c r="J189" s="470">
        <v>2753.6400000000003</v>
      </c>
      <c r="K189" s="470">
        <v>14.16</v>
      </c>
      <c r="L189" s="474">
        <v>194.47</v>
      </c>
      <c r="M189" s="473">
        <v>8</v>
      </c>
      <c r="N189" s="470">
        <v>10166.709999999999</v>
      </c>
      <c r="O189" s="470">
        <v>67.33</v>
      </c>
      <c r="P189" s="518">
        <v>151</v>
      </c>
      <c r="Q189" s="473">
        <v>4</v>
      </c>
      <c r="R189" s="470">
        <v>6521.3</v>
      </c>
      <c r="S189" s="470">
        <v>37.92</v>
      </c>
      <c r="T189" s="474">
        <v>171.98</v>
      </c>
      <c r="U189" s="473">
        <v>5</v>
      </c>
      <c r="V189" s="470">
        <v>6349.2300000000005</v>
      </c>
      <c r="W189" s="470">
        <v>42.379999999999995</v>
      </c>
      <c r="X189" s="474">
        <v>149.82</v>
      </c>
    </row>
    <row r="190" spans="2:24" x14ac:dyDescent="0.2">
      <c r="B190" s="478" t="s">
        <v>41</v>
      </c>
      <c r="C190" s="470" t="s">
        <v>726</v>
      </c>
      <c r="D190" s="470" t="s">
        <v>658</v>
      </c>
      <c r="E190" s="516">
        <v>18</v>
      </c>
      <c r="F190" s="517">
        <v>33034.71</v>
      </c>
      <c r="G190" s="470">
        <v>169</v>
      </c>
      <c r="H190" s="518">
        <v>195.47</v>
      </c>
      <c r="I190" s="473">
        <v>1</v>
      </c>
      <c r="J190" s="470">
        <v>1944</v>
      </c>
      <c r="K190" s="470">
        <v>12.96</v>
      </c>
      <c r="L190" s="474">
        <v>150</v>
      </c>
      <c r="M190" s="473">
        <v>6</v>
      </c>
      <c r="N190" s="470">
        <v>12520.25</v>
      </c>
      <c r="O190" s="470">
        <v>64</v>
      </c>
      <c r="P190" s="518">
        <v>195.63</v>
      </c>
      <c r="Q190" s="473">
        <v>4</v>
      </c>
      <c r="R190" s="470">
        <v>7084.33</v>
      </c>
      <c r="S190" s="470">
        <v>33.730000000000004</v>
      </c>
      <c r="T190" s="474">
        <v>210.03</v>
      </c>
      <c r="U190" s="473">
        <v>6</v>
      </c>
      <c r="V190" s="470">
        <v>10130.990000000002</v>
      </c>
      <c r="W190" s="470">
        <v>52.07</v>
      </c>
      <c r="X190" s="474">
        <v>194.56</v>
      </c>
    </row>
    <row r="191" spans="2:24" x14ac:dyDescent="0.2">
      <c r="B191" s="478" t="s">
        <v>43</v>
      </c>
      <c r="C191" s="470" t="s">
        <v>42</v>
      </c>
      <c r="D191" s="470" t="s">
        <v>724</v>
      </c>
      <c r="E191" s="516">
        <v>24</v>
      </c>
      <c r="F191" s="517">
        <v>98490.330000000016</v>
      </c>
      <c r="G191" s="470">
        <v>807</v>
      </c>
      <c r="H191" s="518">
        <v>122.05</v>
      </c>
      <c r="I191" s="473">
        <v>1</v>
      </c>
      <c r="J191" s="470">
        <v>705.9</v>
      </c>
      <c r="K191" s="470">
        <v>5</v>
      </c>
      <c r="L191" s="474">
        <v>141.18</v>
      </c>
      <c r="M191" s="473">
        <v>8</v>
      </c>
      <c r="N191" s="470">
        <v>42812.34</v>
      </c>
      <c r="O191" s="470">
        <v>363</v>
      </c>
      <c r="P191" s="518">
        <v>117.94</v>
      </c>
      <c r="Q191" s="473">
        <v>6</v>
      </c>
      <c r="R191" s="470">
        <v>25534.53</v>
      </c>
      <c r="S191" s="470">
        <v>204</v>
      </c>
      <c r="T191" s="474">
        <v>125.17</v>
      </c>
      <c r="U191" s="473">
        <v>7</v>
      </c>
      <c r="V191" s="470">
        <v>18903.759999999998</v>
      </c>
      <c r="W191" s="470">
        <v>166</v>
      </c>
      <c r="X191" s="474">
        <v>113.88</v>
      </c>
    </row>
    <row r="192" spans="2:24" x14ac:dyDescent="0.2">
      <c r="B192" s="478" t="s">
        <v>45</v>
      </c>
      <c r="C192" s="470" t="s">
        <v>44</v>
      </c>
      <c r="D192" s="470" t="s">
        <v>724</v>
      </c>
      <c r="E192" s="516">
        <v>16</v>
      </c>
      <c r="F192" s="517">
        <v>32069.200000000004</v>
      </c>
      <c r="G192" s="470">
        <v>113</v>
      </c>
      <c r="H192" s="518">
        <v>283.8</v>
      </c>
      <c r="I192" s="473">
        <v>1</v>
      </c>
      <c r="J192" s="470">
        <v>1375</v>
      </c>
      <c r="K192" s="470">
        <v>5</v>
      </c>
      <c r="L192" s="474">
        <v>275</v>
      </c>
      <c r="M192" s="473">
        <v>8</v>
      </c>
      <c r="N192" s="470">
        <v>23262.430000000004</v>
      </c>
      <c r="O192" s="470">
        <v>79</v>
      </c>
      <c r="P192" s="518">
        <v>294.45999999999998</v>
      </c>
      <c r="Q192" s="473">
        <v>4</v>
      </c>
      <c r="R192" s="470">
        <v>3405.26</v>
      </c>
      <c r="S192" s="470">
        <v>14</v>
      </c>
      <c r="T192" s="474">
        <v>243.23</v>
      </c>
      <c r="U192" s="473">
        <v>3</v>
      </c>
      <c r="V192" s="470">
        <v>4026.51</v>
      </c>
      <c r="W192" s="470">
        <v>15</v>
      </c>
      <c r="X192" s="474">
        <v>268.43</v>
      </c>
    </row>
    <row r="193" spans="2:24" x14ac:dyDescent="0.2">
      <c r="B193" s="478" t="s">
        <v>729</v>
      </c>
      <c r="C193" s="470" t="s">
        <v>730</v>
      </c>
      <c r="D193" s="470" t="s">
        <v>725</v>
      </c>
      <c r="E193" s="516">
        <v>4</v>
      </c>
      <c r="F193" s="517">
        <v>30920.329999999998</v>
      </c>
      <c r="G193" s="470">
        <v>76</v>
      </c>
      <c r="H193" s="518">
        <v>406.85</v>
      </c>
      <c r="I193" s="473"/>
      <c r="J193" s="470"/>
      <c r="K193" s="470"/>
      <c r="L193" s="474"/>
      <c r="M193" s="473">
        <v>1</v>
      </c>
      <c r="N193" s="470">
        <v>1234.6400000000001</v>
      </c>
      <c r="O193" s="470">
        <v>8</v>
      </c>
      <c r="P193" s="518">
        <v>154.33000000000001</v>
      </c>
      <c r="Q193" s="473"/>
      <c r="R193" s="470"/>
      <c r="S193" s="470"/>
      <c r="T193" s="474"/>
      <c r="U193" s="473">
        <v>2</v>
      </c>
      <c r="V193" s="470">
        <v>2906.69</v>
      </c>
      <c r="W193" s="470">
        <v>7</v>
      </c>
      <c r="X193" s="474">
        <v>415.24</v>
      </c>
    </row>
    <row r="194" spans="2:24" x14ac:dyDescent="0.2">
      <c r="B194" s="478" t="s">
        <v>47</v>
      </c>
      <c r="C194" s="470" t="s">
        <v>46</v>
      </c>
      <c r="D194" s="470" t="s">
        <v>724</v>
      </c>
      <c r="E194" s="516">
        <v>23</v>
      </c>
      <c r="F194" s="517">
        <v>45276.36</v>
      </c>
      <c r="G194" s="470">
        <v>832</v>
      </c>
      <c r="H194" s="518">
        <v>54.42</v>
      </c>
      <c r="I194" s="473">
        <v>2</v>
      </c>
      <c r="J194" s="470">
        <v>5490.87</v>
      </c>
      <c r="K194" s="470">
        <v>61</v>
      </c>
      <c r="L194" s="474">
        <v>90.01</v>
      </c>
      <c r="M194" s="473">
        <v>8</v>
      </c>
      <c r="N194" s="470">
        <v>13311.740000000002</v>
      </c>
      <c r="O194" s="470">
        <v>236</v>
      </c>
      <c r="P194" s="518">
        <v>56.41</v>
      </c>
      <c r="Q194" s="473">
        <v>4</v>
      </c>
      <c r="R194" s="470">
        <v>8728.23</v>
      </c>
      <c r="S194" s="470">
        <v>219</v>
      </c>
      <c r="T194" s="474">
        <v>39.85</v>
      </c>
      <c r="U194" s="473">
        <v>7</v>
      </c>
      <c r="V194" s="470">
        <v>15248.720000000001</v>
      </c>
      <c r="W194" s="470">
        <v>275</v>
      </c>
      <c r="X194" s="474">
        <v>55.45</v>
      </c>
    </row>
    <row r="195" spans="2:24" x14ac:dyDescent="0.2">
      <c r="B195" s="478" t="s">
        <v>49</v>
      </c>
      <c r="C195" s="470" t="s">
        <v>48</v>
      </c>
      <c r="D195" s="470" t="s">
        <v>724</v>
      </c>
      <c r="E195" s="516">
        <v>16</v>
      </c>
      <c r="F195" s="517">
        <v>18402.259999999998</v>
      </c>
      <c r="G195" s="470">
        <v>81</v>
      </c>
      <c r="H195" s="518">
        <v>227.19</v>
      </c>
      <c r="I195" s="473">
        <v>1</v>
      </c>
      <c r="J195" s="470">
        <v>2108.35</v>
      </c>
      <c r="K195" s="470">
        <v>5</v>
      </c>
      <c r="L195" s="474">
        <v>421.67</v>
      </c>
      <c r="M195" s="473">
        <v>7</v>
      </c>
      <c r="N195" s="470">
        <v>8380.6099999999988</v>
      </c>
      <c r="O195" s="470">
        <v>40</v>
      </c>
      <c r="P195" s="518">
        <v>209.52</v>
      </c>
      <c r="Q195" s="473">
        <v>4</v>
      </c>
      <c r="R195" s="470">
        <v>3648.5800000000004</v>
      </c>
      <c r="S195" s="470">
        <v>16</v>
      </c>
      <c r="T195" s="474">
        <v>228.04</v>
      </c>
      <c r="U195" s="473">
        <v>3</v>
      </c>
      <c r="V195" s="470">
        <v>3294.7200000000003</v>
      </c>
      <c r="W195" s="470">
        <v>15</v>
      </c>
      <c r="X195" s="474">
        <v>219.65</v>
      </c>
    </row>
    <row r="196" spans="2:24" x14ac:dyDescent="0.2">
      <c r="B196" s="478" t="s">
        <v>51</v>
      </c>
      <c r="C196" s="470" t="s">
        <v>50</v>
      </c>
      <c r="D196" s="470" t="s">
        <v>724</v>
      </c>
      <c r="E196" s="516">
        <v>13</v>
      </c>
      <c r="F196" s="517">
        <v>19912.900000000001</v>
      </c>
      <c r="G196" s="470">
        <v>35</v>
      </c>
      <c r="H196" s="518">
        <v>568.94000000000005</v>
      </c>
      <c r="I196" s="473">
        <v>1</v>
      </c>
      <c r="J196" s="470">
        <v>766.67</v>
      </c>
      <c r="K196" s="470">
        <v>1</v>
      </c>
      <c r="L196" s="474">
        <v>766.67</v>
      </c>
      <c r="M196" s="473">
        <v>9</v>
      </c>
      <c r="N196" s="470">
        <v>14798.11</v>
      </c>
      <c r="O196" s="470">
        <v>26</v>
      </c>
      <c r="P196" s="518">
        <v>569.16</v>
      </c>
      <c r="Q196" s="473"/>
      <c r="R196" s="470"/>
      <c r="S196" s="470"/>
      <c r="T196" s="474"/>
      <c r="U196" s="473">
        <v>2</v>
      </c>
      <c r="V196" s="470">
        <v>2030.8000000000002</v>
      </c>
      <c r="W196" s="470">
        <v>4</v>
      </c>
      <c r="X196" s="474">
        <v>507.7</v>
      </c>
    </row>
    <row r="197" spans="2:24" x14ac:dyDescent="0.2">
      <c r="B197" s="478" t="s">
        <v>342</v>
      </c>
      <c r="C197" s="470" t="s">
        <v>343</v>
      </c>
      <c r="D197" s="470" t="s">
        <v>731</v>
      </c>
      <c r="E197" s="516">
        <v>4</v>
      </c>
      <c r="F197" s="517">
        <v>13841.67</v>
      </c>
      <c r="G197" s="470">
        <v>82</v>
      </c>
      <c r="H197" s="518">
        <v>168.8</v>
      </c>
      <c r="I197" s="473">
        <v>1</v>
      </c>
      <c r="J197" s="470">
        <v>1150.02</v>
      </c>
      <c r="K197" s="470">
        <v>6</v>
      </c>
      <c r="L197" s="474">
        <v>191.67</v>
      </c>
      <c r="M197" s="473">
        <v>1</v>
      </c>
      <c r="N197" s="470">
        <v>411.52</v>
      </c>
      <c r="O197" s="470">
        <v>8</v>
      </c>
      <c r="P197" s="518">
        <v>51.44</v>
      </c>
      <c r="Q197" s="473"/>
      <c r="R197" s="470"/>
      <c r="S197" s="470"/>
      <c r="T197" s="474"/>
      <c r="U197" s="473">
        <v>1</v>
      </c>
      <c r="V197" s="470">
        <v>193.33</v>
      </c>
      <c r="W197" s="470">
        <v>1</v>
      </c>
      <c r="X197" s="474">
        <v>193.33</v>
      </c>
    </row>
    <row r="198" spans="2:24" x14ac:dyDescent="0.2">
      <c r="B198" s="478" t="s">
        <v>344</v>
      </c>
      <c r="C198" s="470" t="s">
        <v>800</v>
      </c>
      <c r="D198" s="470" t="s">
        <v>733</v>
      </c>
      <c r="E198" s="516">
        <v>7</v>
      </c>
      <c r="F198" s="517">
        <v>52966.170000000006</v>
      </c>
      <c r="G198" s="470">
        <v>64</v>
      </c>
      <c r="H198" s="518">
        <v>827.6</v>
      </c>
      <c r="I198" s="473">
        <v>1</v>
      </c>
      <c r="J198" s="470">
        <v>3454.68</v>
      </c>
      <c r="K198" s="470">
        <v>1</v>
      </c>
      <c r="L198" s="474">
        <v>3454.68</v>
      </c>
      <c r="M198" s="473">
        <v>1</v>
      </c>
      <c r="N198" s="470">
        <v>1170</v>
      </c>
      <c r="O198" s="470">
        <v>1</v>
      </c>
      <c r="P198" s="518">
        <v>1170</v>
      </c>
      <c r="Q198" s="473">
        <v>2</v>
      </c>
      <c r="R198" s="470">
        <v>26073.210000000003</v>
      </c>
      <c r="S198" s="470">
        <v>37</v>
      </c>
      <c r="T198" s="474">
        <v>704.68</v>
      </c>
      <c r="U198" s="473">
        <v>3</v>
      </c>
      <c r="V198" s="470">
        <v>22268.28</v>
      </c>
      <c r="W198" s="470">
        <v>25</v>
      </c>
      <c r="X198" s="474">
        <v>890.73</v>
      </c>
    </row>
    <row r="199" spans="2:24" x14ac:dyDescent="0.2">
      <c r="B199" s="478" t="s">
        <v>345</v>
      </c>
      <c r="C199" s="470" t="s">
        <v>801</v>
      </c>
      <c r="D199" s="470" t="s">
        <v>733</v>
      </c>
      <c r="E199" s="516">
        <v>3</v>
      </c>
      <c r="F199" s="517">
        <v>7353.5</v>
      </c>
      <c r="G199" s="470">
        <v>64</v>
      </c>
      <c r="H199" s="518">
        <v>114.9</v>
      </c>
      <c r="I199" s="473"/>
      <c r="J199" s="470"/>
      <c r="K199" s="470"/>
      <c r="L199" s="474"/>
      <c r="M199" s="473">
        <v>2</v>
      </c>
      <c r="N199" s="470">
        <v>5953.5</v>
      </c>
      <c r="O199" s="470">
        <v>50</v>
      </c>
      <c r="P199" s="518">
        <v>119.07</v>
      </c>
      <c r="Q199" s="473"/>
      <c r="R199" s="470"/>
      <c r="S199" s="470"/>
      <c r="T199" s="474"/>
      <c r="U199" s="473">
        <v>1</v>
      </c>
      <c r="V199" s="470">
        <v>1400</v>
      </c>
      <c r="W199" s="470">
        <v>14</v>
      </c>
      <c r="X199" s="474">
        <v>100</v>
      </c>
    </row>
    <row r="200" spans="2:24" x14ac:dyDescent="0.2">
      <c r="B200" s="478" t="s">
        <v>346</v>
      </c>
      <c r="C200" s="470" t="s">
        <v>802</v>
      </c>
      <c r="D200" s="470" t="s">
        <v>733</v>
      </c>
      <c r="E200" s="516">
        <v>3</v>
      </c>
      <c r="F200" s="517">
        <v>13911.61</v>
      </c>
      <c r="G200" s="470">
        <v>27</v>
      </c>
      <c r="H200" s="518">
        <v>515.24</v>
      </c>
      <c r="I200" s="473"/>
      <c r="J200" s="470"/>
      <c r="K200" s="470"/>
      <c r="L200" s="474"/>
      <c r="M200" s="473">
        <v>2</v>
      </c>
      <c r="N200" s="470">
        <v>13311.61</v>
      </c>
      <c r="O200" s="470">
        <v>23</v>
      </c>
      <c r="P200" s="518">
        <v>578.77</v>
      </c>
      <c r="Q200" s="473"/>
      <c r="R200" s="470"/>
      <c r="S200" s="470"/>
      <c r="T200" s="474"/>
      <c r="U200" s="473">
        <v>1</v>
      </c>
      <c r="V200" s="470">
        <v>600</v>
      </c>
      <c r="W200" s="470">
        <v>4</v>
      </c>
      <c r="X200" s="474">
        <v>150</v>
      </c>
    </row>
    <row r="201" spans="2:24" x14ac:dyDescent="0.2">
      <c r="B201" s="478" t="s">
        <v>350</v>
      </c>
      <c r="C201" s="470" t="s">
        <v>807</v>
      </c>
      <c r="D201" s="470" t="s">
        <v>733</v>
      </c>
      <c r="E201" s="516">
        <v>1</v>
      </c>
      <c r="F201" s="517">
        <v>847.86</v>
      </c>
      <c r="G201" s="470">
        <v>2</v>
      </c>
      <c r="H201" s="518">
        <v>423.93</v>
      </c>
      <c r="I201" s="473"/>
      <c r="J201" s="470"/>
      <c r="K201" s="470"/>
      <c r="L201" s="474"/>
      <c r="M201" s="473">
        <v>1</v>
      </c>
      <c r="N201" s="470">
        <v>847.86</v>
      </c>
      <c r="O201" s="470">
        <v>2</v>
      </c>
      <c r="P201" s="518">
        <v>423.93</v>
      </c>
      <c r="Q201" s="473"/>
      <c r="R201" s="470"/>
      <c r="S201" s="470"/>
      <c r="T201" s="474"/>
      <c r="U201" s="473"/>
      <c r="V201" s="470"/>
      <c r="W201" s="470"/>
      <c r="X201" s="474"/>
    </row>
    <row r="202" spans="2:24" x14ac:dyDescent="0.2">
      <c r="B202" s="478" t="s">
        <v>351</v>
      </c>
      <c r="C202" s="470" t="s">
        <v>808</v>
      </c>
      <c r="D202" s="470" t="s">
        <v>733</v>
      </c>
      <c r="E202" s="516">
        <v>5</v>
      </c>
      <c r="F202" s="517">
        <v>23760.420000000002</v>
      </c>
      <c r="G202" s="470">
        <v>43</v>
      </c>
      <c r="H202" s="518">
        <v>552.57000000000005</v>
      </c>
      <c r="I202" s="473">
        <v>1</v>
      </c>
      <c r="J202" s="470">
        <v>5363.2</v>
      </c>
      <c r="K202" s="470">
        <v>20</v>
      </c>
      <c r="L202" s="474">
        <v>268.16000000000003</v>
      </c>
      <c r="M202" s="473">
        <v>2</v>
      </c>
      <c r="N202" s="470">
        <v>1590.56</v>
      </c>
      <c r="O202" s="470">
        <v>6</v>
      </c>
      <c r="P202" s="518">
        <v>265.08999999999997</v>
      </c>
      <c r="Q202" s="473">
        <v>1</v>
      </c>
      <c r="R202" s="470">
        <v>16500</v>
      </c>
      <c r="S202" s="470">
        <v>15</v>
      </c>
      <c r="T202" s="474">
        <v>1100</v>
      </c>
      <c r="U202" s="473">
        <v>1</v>
      </c>
      <c r="V202" s="470">
        <v>306.66000000000003</v>
      </c>
      <c r="W202" s="470">
        <v>2</v>
      </c>
      <c r="X202" s="474">
        <v>153.33000000000001</v>
      </c>
    </row>
    <row r="203" spans="2:24" x14ac:dyDescent="0.2">
      <c r="B203" s="478" t="s">
        <v>53</v>
      </c>
      <c r="C203" s="470" t="s">
        <v>809</v>
      </c>
      <c r="D203" s="470" t="s">
        <v>733</v>
      </c>
      <c r="E203" s="516">
        <v>14</v>
      </c>
      <c r="F203" s="517">
        <v>75823.69</v>
      </c>
      <c r="G203" s="470">
        <v>291</v>
      </c>
      <c r="H203" s="518">
        <v>260.56</v>
      </c>
      <c r="I203" s="473">
        <v>4</v>
      </c>
      <c r="J203" s="470">
        <v>23707.699999999997</v>
      </c>
      <c r="K203" s="470">
        <v>77</v>
      </c>
      <c r="L203" s="474">
        <v>307.89</v>
      </c>
      <c r="M203" s="473">
        <v>5</v>
      </c>
      <c r="N203" s="470">
        <v>20096.16</v>
      </c>
      <c r="O203" s="470">
        <v>80</v>
      </c>
      <c r="P203" s="518">
        <v>251.2</v>
      </c>
      <c r="Q203" s="473">
        <v>2</v>
      </c>
      <c r="R203" s="470">
        <v>8112.0599999999995</v>
      </c>
      <c r="S203" s="470">
        <v>37</v>
      </c>
      <c r="T203" s="474">
        <v>219.24</v>
      </c>
      <c r="U203" s="473">
        <v>3</v>
      </c>
      <c r="V203" s="470">
        <v>23907.77</v>
      </c>
      <c r="W203" s="470">
        <v>97</v>
      </c>
      <c r="X203" s="474">
        <v>246.47</v>
      </c>
    </row>
    <row r="204" spans="2:24" x14ac:dyDescent="0.2">
      <c r="B204" s="478" t="s">
        <v>54</v>
      </c>
      <c r="C204" s="470" t="s">
        <v>732</v>
      </c>
      <c r="D204" s="470" t="s">
        <v>733</v>
      </c>
      <c r="E204" s="516">
        <v>28</v>
      </c>
      <c r="F204" s="517">
        <v>93753.600000000035</v>
      </c>
      <c r="G204" s="470">
        <v>181</v>
      </c>
      <c r="H204" s="518">
        <v>517.98</v>
      </c>
      <c r="I204" s="473">
        <v>3</v>
      </c>
      <c r="J204" s="470">
        <v>8944.83</v>
      </c>
      <c r="K204" s="470">
        <v>15</v>
      </c>
      <c r="L204" s="474">
        <v>596.32000000000005</v>
      </c>
      <c r="M204" s="473">
        <v>12</v>
      </c>
      <c r="N204" s="470">
        <v>32702.49</v>
      </c>
      <c r="O204" s="470">
        <v>61</v>
      </c>
      <c r="P204" s="518">
        <v>536.11</v>
      </c>
      <c r="Q204" s="473">
        <v>7</v>
      </c>
      <c r="R204" s="470">
        <v>26531.190000000002</v>
      </c>
      <c r="S204" s="470">
        <v>63</v>
      </c>
      <c r="T204" s="474">
        <v>421.13</v>
      </c>
      <c r="U204" s="473">
        <v>5</v>
      </c>
      <c r="V204" s="470">
        <v>24710.210000000003</v>
      </c>
      <c r="W204" s="470">
        <v>40</v>
      </c>
      <c r="X204" s="474">
        <v>617.76</v>
      </c>
    </row>
    <row r="205" spans="2:24" x14ac:dyDescent="0.2">
      <c r="B205" s="478" t="s">
        <v>352</v>
      </c>
      <c r="C205" s="470" t="s">
        <v>734</v>
      </c>
      <c r="D205" s="470" t="s">
        <v>733</v>
      </c>
      <c r="E205" s="516">
        <v>5</v>
      </c>
      <c r="F205" s="517">
        <v>7100.2</v>
      </c>
      <c r="G205" s="470">
        <v>9</v>
      </c>
      <c r="H205" s="518">
        <v>788.91</v>
      </c>
      <c r="I205" s="473">
        <v>1</v>
      </c>
      <c r="J205" s="470">
        <v>1650</v>
      </c>
      <c r="K205" s="470">
        <v>2</v>
      </c>
      <c r="L205" s="474">
        <v>825</v>
      </c>
      <c r="M205" s="473"/>
      <c r="N205" s="470"/>
      <c r="O205" s="470"/>
      <c r="P205" s="518"/>
      <c r="Q205" s="473">
        <v>1</v>
      </c>
      <c r="R205" s="470">
        <v>1370.66</v>
      </c>
      <c r="S205" s="470">
        <v>2</v>
      </c>
      <c r="T205" s="474">
        <v>685.33</v>
      </c>
      <c r="U205" s="473">
        <v>3</v>
      </c>
      <c r="V205" s="470">
        <v>4079.54</v>
      </c>
      <c r="W205" s="470">
        <v>5</v>
      </c>
      <c r="X205" s="474">
        <v>815.91</v>
      </c>
    </row>
    <row r="206" spans="2:24" x14ac:dyDescent="0.2">
      <c r="B206" s="478" t="s">
        <v>55</v>
      </c>
      <c r="C206" s="470" t="s">
        <v>735</v>
      </c>
      <c r="D206" s="470" t="s">
        <v>733</v>
      </c>
      <c r="E206" s="516">
        <v>15</v>
      </c>
      <c r="F206" s="517">
        <v>20955.670000000002</v>
      </c>
      <c r="G206" s="470">
        <v>21</v>
      </c>
      <c r="H206" s="518">
        <v>997.89</v>
      </c>
      <c r="I206" s="473">
        <v>2</v>
      </c>
      <c r="J206" s="470">
        <v>1725</v>
      </c>
      <c r="K206" s="470">
        <v>2</v>
      </c>
      <c r="L206" s="474">
        <v>862.5</v>
      </c>
      <c r="M206" s="473">
        <v>7</v>
      </c>
      <c r="N206" s="470">
        <v>7389.26</v>
      </c>
      <c r="O206" s="470">
        <v>8</v>
      </c>
      <c r="P206" s="518">
        <v>923.66</v>
      </c>
      <c r="Q206" s="473">
        <v>3</v>
      </c>
      <c r="R206" s="470">
        <v>5871.66</v>
      </c>
      <c r="S206" s="470">
        <v>7</v>
      </c>
      <c r="T206" s="474">
        <v>838.81</v>
      </c>
      <c r="U206" s="473">
        <v>2</v>
      </c>
      <c r="V206" s="470">
        <v>4883.34</v>
      </c>
      <c r="W206" s="470">
        <v>3</v>
      </c>
      <c r="X206" s="474">
        <v>1627.78</v>
      </c>
    </row>
    <row r="207" spans="2:24" x14ac:dyDescent="0.2">
      <c r="B207" s="478" t="s">
        <v>353</v>
      </c>
      <c r="C207" s="470" t="s">
        <v>736</v>
      </c>
      <c r="D207" s="470" t="s">
        <v>733</v>
      </c>
      <c r="E207" s="516">
        <v>1</v>
      </c>
      <c r="F207" s="517">
        <v>9350</v>
      </c>
      <c r="G207" s="470">
        <v>2</v>
      </c>
      <c r="H207" s="518">
        <v>4675</v>
      </c>
      <c r="I207" s="473">
        <v>1</v>
      </c>
      <c r="J207" s="470">
        <v>9350</v>
      </c>
      <c r="K207" s="470">
        <v>2</v>
      </c>
      <c r="L207" s="474">
        <v>4675</v>
      </c>
      <c r="M207" s="473"/>
      <c r="N207" s="470"/>
      <c r="O207" s="470"/>
      <c r="P207" s="518"/>
      <c r="Q207" s="473"/>
      <c r="R207" s="470"/>
      <c r="S207" s="470"/>
      <c r="T207" s="474"/>
      <c r="U207" s="473"/>
      <c r="V207" s="470"/>
      <c r="W207" s="470"/>
      <c r="X207" s="474"/>
    </row>
    <row r="208" spans="2:24" x14ac:dyDescent="0.2">
      <c r="B208" s="478" t="s">
        <v>354</v>
      </c>
      <c r="C208" s="470" t="s">
        <v>737</v>
      </c>
      <c r="D208" s="470" t="s">
        <v>733</v>
      </c>
      <c r="E208" s="516">
        <v>5</v>
      </c>
      <c r="F208" s="517">
        <v>18242.650000000001</v>
      </c>
      <c r="G208" s="470">
        <v>21</v>
      </c>
      <c r="H208" s="518">
        <v>868.7</v>
      </c>
      <c r="I208" s="473"/>
      <c r="J208" s="470"/>
      <c r="K208" s="470"/>
      <c r="L208" s="474"/>
      <c r="M208" s="473">
        <v>1</v>
      </c>
      <c r="N208" s="470">
        <v>7219.98</v>
      </c>
      <c r="O208" s="470">
        <v>6</v>
      </c>
      <c r="P208" s="518">
        <v>1203.33</v>
      </c>
      <c r="Q208" s="473">
        <v>3</v>
      </c>
      <c r="R208" s="470">
        <v>6342.67</v>
      </c>
      <c r="S208" s="470">
        <v>9</v>
      </c>
      <c r="T208" s="474">
        <v>704.74</v>
      </c>
      <c r="U208" s="473">
        <v>1</v>
      </c>
      <c r="V208" s="470">
        <v>4680</v>
      </c>
      <c r="W208" s="470">
        <v>6</v>
      </c>
      <c r="X208" s="474">
        <v>780</v>
      </c>
    </row>
    <row r="209" spans="2:24" x14ac:dyDescent="0.2">
      <c r="B209" s="478" t="s">
        <v>56</v>
      </c>
      <c r="C209" s="470" t="s">
        <v>738</v>
      </c>
      <c r="D209" s="470" t="s">
        <v>733</v>
      </c>
      <c r="E209" s="516">
        <v>13</v>
      </c>
      <c r="F209" s="517">
        <v>18473.36</v>
      </c>
      <c r="G209" s="470">
        <v>37</v>
      </c>
      <c r="H209" s="518">
        <v>499.28</v>
      </c>
      <c r="I209" s="473">
        <v>2</v>
      </c>
      <c r="J209" s="470">
        <v>2675</v>
      </c>
      <c r="K209" s="470">
        <v>2</v>
      </c>
      <c r="L209" s="474">
        <v>1337.5</v>
      </c>
      <c r="M209" s="473">
        <v>5</v>
      </c>
      <c r="N209" s="470">
        <v>4664.8100000000004</v>
      </c>
      <c r="O209" s="470">
        <v>9</v>
      </c>
      <c r="P209" s="518">
        <v>518.30999999999995</v>
      </c>
      <c r="Q209" s="473">
        <v>3</v>
      </c>
      <c r="R209" s="470">
        <v>8463.36</v>
      </c>
      <c r="S209" s="470">
        <v>20</v>
      </c>
      <c r="T209" s="474">
        <v>423.17</v>
      </c>
      <c r="U209" s="473">
        <v>2</v>
      </c>
      <c r="V209" s="470">
        <v>2156.67</v>
      </c>
      <c r="W209" s="470">
        <v>5</v>
      </c>
      <c r="X209" s="474">
        <v>431.33</v>
      </c>
    </row>
    <row r="210" spans="2:24" x14ac:dyDescent="0.2">
      <c r="B210" s="478" t="s">
        <v>355</v>
      </c>
      <c r="C210" s="470" t="s">
        <v>739</v>
      </c>
      <c r="D210" s="470" t="s">
        <v>733</v>
      </c>
      <c r="E210" s="516">
        <v>1</v>
      </c>
      <c r="F210" s="517">
        <v>2979.99</v>
      </c>
      <c r="G210" s="470">
        <v>3</v>
      </c>
      <c r="H210" s="518">
        <v>993.33</v>
      </c>
      <c r="I210" s="473"/>
      <c r="J210" s="470"/>
      <c r="K210" s="470"/>
      <c r="L210" s="474"/>
      <c r="M210" s="473"/>
      <c r="N210" s="470"/>
      <c r="O210" s="470"/>
      <c r="P210" s="518"/>
      <c r="Q210" s="473">
        <v>1</v>
      </c>
      <c r="R210" s="470">
        <v>2979.99</v>
      </c>
      <c r="S210" s="470">
        <v>3</v>
      </c>
      <c r="T210" s="474">
        <v>993.33</v>
      </c>
      <c r="U210" s="473"/>
      <c r="V210" s="470"/>
      <c r="W210" s="470"/>
      <c r="X210" s="474"/>
    </row>
    <row r="211" spans="2:24" x14ac:dyDescent="0.2">
      <c r="B211" s="478" t="s">
        <v>356</v>
      </c>
      <c r="C211" s="470" t="s">
        <v>740</v>
      </c>
      <c r="D211" s="470" t="s">
        <v>733</v>
      </c>
      <c r="E211" s="516">
        <v>1</v>
      </c>
      <c r="F211" s="517">
        <v>1640</v>
      </c>
      <c r="G211" s="470">
        <v>8</v>
      </c>
      <c r="H211" s="518">
        <v>205</v>
      </c>
      <c r="I211" s="473"/>
      <c r="J211" s="470"/>
      <c r="K211" s="470"/>
      <c r="L211" s="474"/>
      <c r="M211" s="473">
        <v>1</v>
      </c>
      <c r="N211" s="470">
        <v>1640</v>
      </c>
      <c r="O211" s="470">
        <v>8</v>
      </c>
      <c r="P211" s="518">
        <v>205</v>
      </c>
      <c r="Q211" s="473"/>
      <c r="R211" s="470"/>
      <c r="S211" s="470"/>
      <c r="T211" s="474"/>
      <c r="U211" s="473"/>
      <c r="V211" s="470"/>
      <c r="W211" s="470"/>
      <c r="X211" s="474"/>
    </row>
    <row r="212" spans="2:24" x14ac:dyDescent="0.2">
      <c r="B212" s="478" t="s">
        <v>60</v>
      </c>
      <c r="C212" s="470" t="s">
        <v>59</v>
      </c>
      <c r="D212" s="470" t="s">
        <v>711</v>
      </c>
      <c r="E212" s="516">
        <v>28</v>
      </c>
      <c r="F212" s="517">
        <v>535439.76</v>
      </c>
      <c r="G212" s="470">
        <v>620.53000000000009</v>
      </c>
      <c r="H212" s="518">
        <v>862.87</v>
      </c>
      <c r="I212" s="473">
        <v>1</v>
      </c>
      <c r="J212" s="470">
        <v>34970.93</v>
      </c>
      <c r="K212" s="470">
        <v>27.5</v>
      </c>
      <c r="L212" s="474">
        <v>1271.67</v>
      </c>
      <c r="M212" s="473">
        <v>11</v>
      </c>
      <c r="N212" s="470">
        <v>201142.3</v>
      </c>
      <c r="O212" s="470">
        <v>236.3</v>
      </c>
      <c r="P212" s="518">
        <v>851.22</v>
      </c>
      <c r="Q212" s="473">
        <v>9</v>
      </c>
      <c r="R212" s="470">
        <v>193103.75999999998</v>
      </c>
      <c r="S212" s="470">
        <v>235.32000000000002</v>
      </c>
      <c r="T212" s="474">
        <v>820.6</v>
      </c>
      <c r="U212" s="473">
        <v>6</v>
      </c>
      <c r="V212" s="470">
        <v>76873.13</v>
      </c>
      <c r="W212" s="470">
        <v>85.11</v>
      </c>
      <c r="X212" s="474">
        <v>903.22</v>
      </c>
    </row>
    <row r="213" spans="2:24" x14ac:dyDescent="0.2">
      <c r="B213" s="478" t="s">
        <v>357</v>
      </c>
      <c r="C213" s="470" t="s">
        <v>358</v>
      </c>
      <c r="D213" s="470" t="s">
        <v>711</v>
      </c>
      <c r="E213" s="516">
        <v>13</v>
      </c>
      <c r="F213" s="517">
        <v>75716.689999999988</v>
      </c>
      <c r="G213" s="470">
        <v>89.12</v>
      </c>
      <c r="H213" s="518">
        <v>849.6</v>
      </c>
      <c r="I213" s="473">
        <v>2</v>
      </c>
      <c r="J213" s="470">
        <v>11716.5</v>
      </c>
      <c r="K213" s="470">
        <v>14.799999999999999</v>
      </c>
      <c r="L213" s="474">
        <v>791.66</v>
      </c>
      <c r="M213" s="473">
        <v>4</v>
      </c>
      <c r="N213" s="470">
        <v>15451.079999999998</v>
      </c>
      <c r="O213" s="470">
        <v>13.399999999999999</v>
      </c>
      <c r="P213" s="518">
        <v>1153.07</v>
      </c>
      <c r="Q213" s="473">
        <v>2</v>
      </c>
      <c r="R213" s="470">
        <v>22313.21</v>
      </c>
      <c r="S213" s="470">
        <v>38.200000000000003</v>
      </c>
      <c r="T213" s="474">
        <v>584.12</v>
      </c>
      <c r="U213" s="473">
        <v>5</v>
      </c>
      <c r="V213" s="470">
        <v>26235.9</v>
      </c>
      <c r="W213" s="470">
        <v>22.72</v>
      </c>
      <c r="X213" s="474">
        <v>1154.75</v>
      </c>
    </row>
    <row r="214" spans="2:24" x14ac:dyDescent="0.2">
      <c r="B214" s="478" t="s">
        <v>62</v>
      </c>
      <c r="C214" s="470" t="s">
        <v>61</v>
      </c>
      <c r="D214" s="470" t="s">
        <v>711</v>
      </c>
      <c r="E214" s="516">
        <v>10</v>
      </c>
      <c r="F214" s="517">
        <v>49852.710000000006</v>
      </c>
      <c r="G214" s="470">
        <v>67.680000000000007</v>
      </c>
      <c r="H214" s="518">
        <v>736.59</v>
      </c>
      <c r="I214" s="473">
        <v>1</v>
      </c>
      <c r="J214" s="470">
        <v>1082.6500000000001</v>
      </c>
      <c r="K214" s="470">
        <v>5.6</v>
      </c>
      <c r="L214" s="474">
        <v>193.33</v>
      </c>
      <c r="M214" s="473">
        <v>5</v>
      </c>
      <c r="N214" s="470">
        <v>29836.759999999995</v>
      </c>
      <c r="O214" s="470">
        <v>18.059999999999999</v>
      </c>
      <c r="P214" s="518">
        <v>1652.09</v>
      </c>
      <c r="Q214" s="473">
        <v>3</v>
      </c>
      <c r="R214" s="470">
        <v>18752.099999999999</v>
      </c>
      <c r="S214" s="470">
        <v>43.3</v>
      </c>
      <c r="T214" s="474">
        <v>433.07</v>
      </c>
      <c r="U214" s="473">
        <v>1</v>
      </c>
      <c r="V214" s="470">
        <v>181.2</v>
      </c>
      <c r="W214" s="470">
        <v>0.72</v>
      </c>
      <c r="X214" s="474">
        <v>251.67</v>
      </c>
    </row>
    <row r="215" spans="2:24" x14ac:dyDescent="0.2">
      <c r="B215" s="478" t="s">
        <v>359</v>
      </c>
      <c r="C215" s="470" t="s">
        <v>626</v>
      </c>
      <c r="D215" s="470" t="s">
        <v>711</v>
      </c>
      <c r="E215" s="516">
        <v>2</v>
      </c>
      <c r="F215" s="517">
        <v>2429.5</v>
      </c>
      <c r="G215" s="470">
        <v>3.27</v>
      </c>
      <c r="H215" s="518">
        <v>742.97</v>
      </c>
      <c r="I215" s="473"/>
      <c r="J215" s="470"/>
      <c r="K215" s="470"/>
      <c r="L215" s="474"/>
      <c r="M215" s="473">
        <v>1</v>
      </c>
      <c r="N215" s="470">
        <v>508.98</v>
      </c>
      <c r="O215" s="470">
        <v>0.5</v>
      </c>
      <c r="P215" s="518">
        <v>1017.96</v>
      </c>
      <c r="Q215" s="473"/>
      <c r="R215" s="470"/>
      <c r="S215" s="470"/>
      <c r="T215" s="474"/>
      <c r="U215" s="473">
        <v>1</v>
      </c>
      <c r="V215" s="470">
        <v>1920.52</v>
      </c>
      <c r="W215" s="470">
        <v>2.77</v>
      </c>
      <c r="X215" s="474">
        <v>693.33</v>
      </c>
    </row>
    <row r="216" spans="2:24" x14ac:dyDescent="0.2">
      <c r="B216" s="478" t="s">
        <v>975</v>
      </c>
      <c r="C216" s="470" t="s">
        <v>976</v>
      </c>
      <c r="D216" s="470" t="s">
        <v>711</v>
      </c>
      <c r="E216" s="516">
        <v>3</v>
      </c>
      <c r="F216" s="517">
        <v>25346.86</v>
      </c>
      <c r="G216" s="470">
        <v>40.54</v>
      </c>
      <c r="H216" s="518">
        <v>625.23</v>
      </c>
      <c r="I216" s="473"/>
      <c r="J216" s="470"/>
      <c r="K216" s="470"/>
      <c r="L216" s="474"/>
      <c r="M216" s="473"/>
      <c r="N216" s="470"/>
      <c r="O216" s="470"/>
      <c r="P216" s="518"/>
      <c r="Q216" s="473">
        <v>3</v>
      </c>
      <c r="R216" s="470">
        <v>25346.86</v>
      </c>
      <c r="S216" s="470">
        <v>40.54</v>
      </c>
      <c r="T216" s="474">
        <v>625.23</v>
      </c>
      <c r="U216" s="473"/>
      <c r="V216" s="470"/>
      <c r="W216" s="470"/>
      <c r="X216" s="474"/>
    </row>
    <row r="217" spans="2:24" x14ac:dyDescent="0.2">
      <c r="B217" s="478" t="s">
        <v>64</v>
      </c>
      <c r="C217" s="470" t="s">
        <v>63</v>
      </c>
      <c r="D217" s="470" t="s">
        <v>741</v>
      </c>
      <c r="E217" s="516">
        <v>21</v>
      </c>
      <c r="F217" s="517">
        <v>20375.89</v>
      </c>
      <c r="G217" s="470">
        <v>74</v>
      </c>
      <c r="H217" s="518">
        <v>275.35000000000002</v>
      </c>
      <c r="I217" s="473">
        <v>2</v>
      </c>
      <c r="J217" s="470">
        <v>1870.02</v>
      </c>
      <c r="K217" s="470">
        <v>9</v>
      </c>
      <c r="L217" s="474">
        <v>207.78</v>
      </c>
      <c r="M217" s="473">
        <v>6</v>
      </c>
      <c r="N217" s="470">
        <v>4983.3500000000004</v>
      </c>
      <c r="O217" s="470">
        <v>18</v>
      </c>
      <c r="P217" s="518">
        <v>276.85000000000002</v>
      </c>
      <c r="Q217" s="473">
        <v>7</v>
      </c>
      <c r="R217" s="470">
        <v>7379.35</v>
      </c>
      <c r="S217" s="470">
        <v>26</v>
      </c>
      <c r="T217" s="474">
        <v>283.82</v>
      </c>
      <c r="U217" s="473">
        <v>5</v>
      </c>
      <c r="V217" s="470">
        <v>5521.5300000000007</v>
      </c>
      <c r="W217" s="470">
        <v>19</v>
      </c>
      <c r="X217" s="474">
        <v>290.61</v>
      </c>
    </row>
    <row r="218" spans="2:24" x14ac:dyDescent="0.2">
      <c r="B218" s="478" t="s">
        <v>360</v>
      </c>
      <c r="C218" s="470" t="s">
        <v>361</v>
      </c>
      <c r="D218" s="470" t="s">
        <v>742</v>
      </c>
      <c r="E218" s="516">
        <v>2</v>
      </c>
      <c r="F218" s="517">
        <v>39476.699999999997</v>
      </c>
      <c r="G218" s="470">
        <v>10</v>
      </c>
      <c r="H218" s="518">
        <v>3947.67</v>
      </c>
      <c r="I218" s="473"/>
      <c r="J218" s="470"/>
      <c r="K218" s="470"/>
      <c r="L218" s="474"/>
      <c r="M218" s="473"/>
      <c r="N218" s="470"/>
      <c r="O218" s="470"/>
      <c r="P218" s="518"/>
      <c r="Q218" s="473">
        <v>1</v>
      </c>
      <c r="R218" s="470">
        <v>34133.360000000001</v>
      </c>
      <c r="S218" s="470">
        <v>8</v>
      </c>
      <c r="T218" s="474">
        <v>4266.67</v>
      </c>
      <c r="U218" s="473">
        <v>1</v>
      </c>
      <c r="V218" s="470">
        <v>5343.34</v>
      </c>
      <c r="W218" s="470">
        <v>2</v>
      </c>
      <c r="X218" s="474">
        <v>2671.67</v>
      </c>
    </row>
    <row r="219" spans="2:24" x14ac:dyDescent="0.2">
      <c r="B219" s="478" t="s">
        <v>362</v>
      </c>
      <c r="C219" s="470" t="s">
        <v>363</v>
      </c>
      <c r="D219" s="470" t="s">
        <v>662</v>
      </c>
      <c r="E219" s="516">
        <v>3</v>
      </c>
      <c r="F219" s="517">
        <v>17950</v>
      </c>
      <c r="G219" s="470">
        <v>3700</v>
      </c>
      <c r="H219" s="518">
        <v>4.8499999999999996</v>
      </c>
      <c r="I219" s="473">
        <v>1</v>
      </c>
      <c r="J219" s="470">
        <v>1150</v>
      </c>
      <c r="K219" s="470">
        <v>200</v>
      </c>
      <c r="L219" s="474">
        <v>5.75</v>
      </c>
      <c r="M219" s="473">
        <v>2</v>
      </c>
      <c r="N219" s="470">
        <v>16800</v>
      </c>
      <c r="O219" s="470">
        <v>3500</v>
      </c>
      <c r="P219" s="518">
        <v>4.8</v>
      </c>
      <c r="Q219" s="473"/>
      <c r="R219" s="470"/>
      <c r="S219" s="470"/>
      <c r="T219" s="474"/>
      <c r="U219" s="473"/>
      <c r="V219" s="470"/>
      <c r="W219" s="470"/>
      <c r="X219" s="474"/>
    </row>
    <row r="220" spans="2:24" x14ac:dyDescent="0.2">
      <c r="B220" s="478" t="s">
        <v>58</v>
      </c>
      <c r="C220" s="470" t="s">
        <v>57</v>
      </c>
      <c r="D220" s="470" t="s">
        <v>711</v>
      </c>
      <c r="E220" s="516">
        <v>3</v>
      </c>
      <c r="F220" s="517">
        <v>38886.050000000003</v>
      </c>
      <c r="G220" s="470">
        <v>17.510000000000002</v>
      </c>
      <c r="H220" s="518">
        <v>2220.79</v>
      </c>
      <c r="I220" s="473"/>
      <c r="J220" s="470"/>
      <c r="K220" s="470"/>
      <c r="L220" s="474"/>
      <c r="M220" s="473"/>
      <c r="N220" s="470"/>
      <c r="O220" s="470"/>
      <c r="P220" s="518"/>
      <c r="Q220" s="473">
        <v>2</v>
      </c>
      <c r="R220" s="470">
        <v>34933.380000000005</v>
      </c>
      <c r="S220" s="470">
        <v>16.3</v>
      </c>
      <c r="T220" s="474">
        <v>2143.15</v>
      </c>
      <c r="U220" s="473">
        <v>1</v>
      </c>
      <c r="V220" s="470">
        <v>3952.67</v>
      </c>
      <c r="W220" s="470">
        <v>1.21</v>
      </c>
      <c r="X220" s="474">
        <v>3266.67</v>
      </c>
    </row>
    <row r="221" spans="2:24" x14ac:dyDescent="0.2">
      <c r="B221" s="478" t="s">
        <v>364</v>
      </c>
      <c r="C221" s="470" t="s">
        <v>365</v>
      </c>
      <c r="D221" s="470" t="s">
        <v>662</v>
      </c>
      <c r="E221" s="516">
        <v>7</v>
      </c>
      <c r="F221" s="517">
        <v>87259.19</v>
      </c>
      <c r="G221" s="470">
        <v>7387</v>
      </c>
      <c r="H221" s="518">
        <v>11.81</v>
      </c>
      <c r="I221" s="473">
        <v>2</v>
      </c>
      <c r="J221" s="470">
        <v>39859.800000000003</v>
      </c>
      <c r="K221" s="470">
        <v>2820</v>
      </c>
      <c r="L221" s="474">
        <v>14.13</v>
      </c>
      <c r="M221" s="473">
        <v>1</v>
      </c>
      <c r="N221" s="470">
        <v>5188.8</v>
      </c>
      <c r="O221" s="470">
        <v>690</v>
      </c>
      <c r="P221" s="518">
        <v>7.52</v>
      </c>
      <c r="Q221" s="473">
        <v>3</v>
      </c>
      <c r="R221" s="470">
        <v>39377.589999999997</v>
      </c>
      <c r="S221" s="470">
        <v>3777</v>
      </c>
      <c r="T221" s="474">
        <v>10.43</v>
      </c>
      <c r="U221" s="473"/>
      <c r="V221" s="470"/>
      <c r="W221" s="470"/>
      <c r="X221" s="474"/>
    </row>
    <row r="222" spans="2:24" x14ac:dyDescent="0.2">
      <c r="B222" s="478" t="s">
        <v>74</v>
      </c>
      <c r="C222" s="470" t="s">
        <v>73</v>
      </c>
      <c r="D222" s="470" t="s">
        <v>662</v>
      </c>
      <c r="E222" s="516">
        <v>9</v>
      </c>
      <c r="F222" s="517">
        <v>95694.85</v>
      </c>
      <c r="G222" s="470">
        <v>1690</v>
      </c>
      <c r="H222" s="518">
        <v>56.62</v>
      </c>
      <c r="I222" s="473">
        <v>2</v>
      </c>
      <c r="J222" s="470">
        <v>28087.5</v>
      </c>
      <c r="K222" s="470">
        <v>610</v>
      </c>
      <c r="L222" s="474">
        <v>46.05</v>
      </c>
      <c r="M222" s="473">
        <v>3</v>
      </c>
      <c r="N222" s="470">
        <v>39890</v>
      </c>
      <c r="O222" s="470">
        <v>725</v>
      </c>
      <c r="P222" s="518">
        <v>55.02</v>
      </c>
      <c r="Q222" s="473">
        <v>3</v>
      </c>
      <c r="R222" s="470">
        <v>10549.9</v>
      </c>
      <c r="S222" s="470">
        <v>120</v>
      </c>
      <c r="T222" s="474">
        <v>87.92</v>
      </c>
      <c r="U222" s="473"/>
      <c r="V222" s="470"/>
      <c r="W222" s="470"/>
      <c r="X222" s="474"/>
    </row>
    <row r="223" spans="2:24" x14ac:dyDescent="0.2">
      <c r="B223" s="478" t="s">
        <v>848</v>
      </c>
      <c r="C223" s="470" t="s">
        <v>849</v>
      </c>
      <c r="D223" s="470" t="s">
        <v>605</v>
      </c>
      <c r="E223" s="516">
        <v>1</v>
      </c>
      <c r="F223" s="517">
        <v>3205</v>
      </c>
      <c r="G223" s="470">
        <v>1</v>
      </c>
      <c r="H223" s="518">
        <v>3205</v>
      </c>
      <c r="I223" s="473"/>
      <c r="J223" s="470"/>
      <c r="K223" s="470"/>
      <c r="L223" s="474"/>
      <c r="M223" s="473"/>
      <c r="N223" s="470"/>
      <c r="O223" s="470"/>
      <c r="P223" s="518"/>
      <c r="Q223" s="473">
        <v>1</v>
      </c>
      <c r="R223" s="470">
        <v>3205</v>
      </c>
      <c r="S223" s="470">
        <v>1</v>
      </c>
      <c r="T223" s="474">
        <v>3205</v>
      </c>
      <c r="U223" s="473"/>
      <c r="V223" s="470"/>
      <c r="W223" s="470"/>
      <c r="X223" s="474"/>
    </row>
    <row r="224" spans="2:24" x14ac:dyDescent="0.2">
      <c r="B224" s="478" t="s">
        <v>366</v>
      </c>
      <c r="C224" s="470" t="s">
        <v>367</v>
      </c>
      <c r="D224" s="470" t="s">
        <v>743</v>
      </c>
      <c r="E224" s="516">
        <v>10</v>
      </c>
      <c r="F224" s="517">
        <v>45166.94</v>
      </c>
      <c r="G224" s="470">
        <v>21.5</v>
      </c>
      <c r="H224" s="518">
        <v>2100.79</v>
      </c>
      <c r="I224" s="473">
        <v>1</v>
      </c>
      <c r="J224" s="470">
        <v>7116.66</v>
      </c>
      <c r="K224" s="470">
        <v>3.5</v>
      </c>
      <c r="L224" s="474">
        <v>2033.33</v>
      </c>
      <c r="M224" s="473">
        <v>4</v>
      </c>
      <c r="N224" s="470">
        <v>14816.92</v>
      </c>
      <c r="O224" s="470">
        <v>7</v>
      </c>
      <c r="P224" s="518">
        <v>2116.6999999999998</v>
      </c>
      <c r="Q224" s="473">
        <v>4</v>
      </c>
      <c r="R224" s="470">
        <v>19983.36</v>
      </c>
      <c r="S224" s="470">
        <v>10</v>
      </c>
      <c r="T224" s="474">
        <v>1998.34</v>
      </c>
      <c r="U224" s="473">
        <v>1</v>
      </c>
      <c r="V224" s="470"/>
      <c r="W224" s="470">
        <v>1</v>
      </c>
      <c r="X224" s="474">
        <v>3250</v>
      </c>
    </row>
    <row r="225" spans="2:24" x14ac:dyDescent="0.2">
      <c r="B225" s="478" t="s">
        <v>65</v>
      </c>
      <c r="C225" s="470" t="s">
        <v>744</v>
      </c>
      <c r="D225" s="470" t="s">
        <v>711</v>
      </c>
      <c r="E225" s="516">
        <v>21</v>
      </c>
      <c r="F225" s="517">
        <v>517316.67</v>
      </c>
      <c r="G225" s="470">
        <v>601.99</v>
      </c>
      <c r="H225" s="518">
        <v>859.34</v>
      </c>
      <c r="I225" s="473">
        <v>2</v>
      </c>
      <c r="J225" s="470">
        <v>59429.1</v>
      </c>
      <c r="K225" s="470">
        <v>54.900000000000006</v>
      </c>
      <c r="L225" s="474">
        <v>1082.5</v>
      </c>
      <c r="M225" s="473">
        <v>6</v>
      </c>
      <c r="N225" s="470">
        <v>155750.41</v>
      </c>
      <c r="O225" s="470">
        <v>195.41</v>
      </c>
      <c r="P225" s="518">
        <v>797.04</v>
      </c>
      <c r="Q225" s="473">
        <v>9</v>
      </c>
      <c r="R225" s="470">
        <v>234231.18000000002</v>
      </c>
      <c r="S225" s="470">
        <v>283.10999999999996</v>
      </c>
      <c r="T225" s="474">
        <v>827.35</v>
      </c>
      <c r="U225" s="473">
        <v>4</v>
      </c>
      <c r="V225" s="470">
        <v>67905.98</v>
      </c>
      <c r="W225" s="470">
        <v>68.569999999999993</v>
      </c>
      <c r="X225" s="474">
        <v>990.32</v>
      </c>
    </row>
    <row r="226" spans="2:24" x14ac:dyDescent="0.2">
      <c r="B226" s="478" t="s">
        <v>745</v>
      </c>
      <c r="C226" s="470" t="s">
        <v>746</v>
      </c>
      <c r="D226" s="470" t="s">
        <v>711</v>
      </c>
      <c r="E226" s="516">
        <v>20</v>
      </c>
      <c r="F226" s="517">
        <v>399891.36</v>
      </c>
      <c r="G226" s="470">
        <v>322.44000000000005</v>
      </c>
      <c r="H226" s="518">
        <v>1240.2</v>
      </c>
      <c r="I226" s="473">
        <v>1</v>
      </c>
      <c r="J226" s="470">
        <v>22755.06</v>
      </c>
      <c r="K226" s="470">
        <v>16.649999999999999</v>
      </c>
      <c r="L226" s="474">
        <v>1366.67</v>
      </c>
      <c r="M226" s="473">
        <v>7</v>
      </c>
      <c r="N226" s="470">
        <v>151965.01</v>
      </c>
      <c r="O226" s="470">
        <v>127.78999999999999</v>
      </c>
      <c r="P226" s="518">
        <v>1189.18</v>
      </c>
      <c r="Q226" s="473">
        <v>8</v>
      </c>
      <c r="R226" s="470">
        <v>173859.06999999998</v>
      </c>
      <c r="S226" s="470">
        <v>140.29000000000002</v>
      </c>
      <c r="T226" s="474">
        <v>1239.28</v>
      </c>
      <c r="U226" s="473">
        <v>4</v>
      </c>
      <c r="V226" s="470">
        <v>51312.22</v>
      </c>
      <c r="W226" s="470">
        <v>37.71</v>
      </c>
      <c r="X226" s="474">
        <v>1360.71</v>
      </c>
    </row>
    <row r="227" spans="2:24" x14ac:dyDescent="0.2">
      <c r="B227" s="478" t="s">
        <v>34</v>
      </c>
      <c r="C227" s="470" t="s">
        <v>747</v>
      </c>
      <c r="D227" s="470" t="s">
        <v>731</v>
      </c>
      <c r="E227" s="516">
        <v>8</v>
      </c>
      <c r="F227" s="517">
        <v>68206.350000000006</v>
      </c>
      <c r="G227" s="470">
        <v>95</v>
      </c>
      <c r="H227" s="518">
        <v>717.96</v>
      </c>
      <c r="I227" s="473">
        <v>2</v>
      </c>
      <c r="J227" s="470">
        <v>16083.04</v>
      </c>
      <c r="K227" s="470">
        <v>20</v>
      </c>
      <c r="L227" s="474">
        <v>804.15</v>
      </c>
      <c r="M227" s="473">
        <v>3</v>
      </c>
      <c r="N227" s="470">
        <v>10326.5</v>
      </c>
      <c r="O227" s="470">
        <v>14</v>
      </c>
      <c r="P227" s="518">
        <v>737.61</v>
      </c>
      <c r="Q227" s="473">
        <v>2</v>
      </c>
      <c r="R227" s="470">
        <v>40178.15</v>
      </c>
      <c r="S227" s="470">
        <v>59</v>
      </c>
      <c r="T227" s="474">
        <v>680.99</v>
      </c>
      <c r="U227" s="473">
        <v>1</v>
      </c>
      <c r="V227" s="470">
        <v>1618.66</v>
      </c>
      <c r="W227" s="470">
        <v>2</v>
      </c>
      <c r="X227" s="474">
        <v>809.33</v>
      </c>
    </row>
    <row r="228" spans="2:24" x14ac:dyDescent="0.2">
      <c r="B228" s="478" t="s">
        <v>368</v>
      </c>
      <c r="C228" s="470" t="s">
        <v>748</v>
      </c>
      <c r="D228" s="470" t="s">
        <v>731</v>
      </c>
      <c r="E228" s="516">
        <v>3</v>
      </c>
      <c r="F228" s="517">
        <v>11449.34</v>
      </c>
      <c r="G228" s="470">
        <v>14</v>
      </c>
      <c r="H228" s="518">
        <v>817.81</v>
      </c>
      <c r="I228" s="473">
        <v>2</v>
      </c>
      <c r="J228" s="470">
        <v>7956.0199999999995</v>
      </c>
      <c r="K228" s="470">
        <v>10</v>
      </c>
      <c r="L228" s="474">
        <v>795.6</v>
      </c>
      <c r="M228" s="473"/>
      <c r="N228" s="470"/>
      <c r="O228" s="470"/>
      <c r="P228" s="518"/>
      <c r="Q228" s="473">
        <v>1</v>
      </c>
      <c r="R228" s="470">
        <v>3493.32</v>
      </c>
      <c r="S228" s="470">
        <v>4</v>
      </c>
      <c r="T228" s="474">
        <v>873.33</v>
      </c>
      <c r="U228" s="473"/>
      <c r="V228" s="470"/>
      <c r="W228" s="470"/>
      <c r="X228" s="474"/>
    </row>
    <row r="229" spans="2:24" x14ac:dyDescent="0.2">
      <c r="B229" s="478" t="s">
        <v>850</v>
      </c>
      <c r="C229" s="470" t="s">
        <v>851</v>
      </c>
      <c r="D229" s="470" t="s">
        <v>731</v>
      </c>
      <c r="E229" s="516">
        <v>1</v>
      </c>
      <c r="F229" s="517">
        <v>1986.66</v>
      </c>
      <c r="G229" s="470">
        <v>2</v>
      </c>
      <c r="H229" s="518">
        <v>993.33</v>
      </c>
      <c r="I229" s="473"/>
      <c r="J229" s="470"/>
      <c r="K229" s="470"/>
      <c r="L229" s="474"/>
      <c r="M229" s="473"/>
      <c r="N229" s="470"/>
      <c r="O229" s="470"/>
      <c r="P229" s="518"/>
      <c r="Q229" s="473"/>
      <c r="R229" s="470"/>
      <c r="S229" s="470"/>
      <c r="T229" s="474"/>
      <c r="U229" s="473">
        <v>1</v>
      </c>
      <c r="V229" s="470">
        <v>1986.66</v>
      </c>
      <c r="W229" s="470">
        <v>2</v>
      </c>
      <c r="X229" s="474">
        <v>993.33</v>
      </c>
    </row>
    <row r="230" spans="2:24" x14ac:dyDescent="0.2">
      <c r="B230" s="478" t="s">
        <v>852</v>
      </c>
      <c r="C230" s="470" t="s">
        <v>853</v>
      </c>
      <c r="D230" s="470" t="s">
        <v>731</v>
      </c>
      <c r="E230" s="516">
        <v>1</v>
      </c>
      <c r="F230" s="517">
        <v>490.66</v>
      </c>
      <c r="G230" s="470">
        <v>2</v>
      </c>
      <c r="H230" s="518">
        <v>245.33</v>
      </c>
      <c r="I230" s="473"/>
      <c r="J230" s="470"/>
      <c r="K230" s="470"/>
      <c r="L230" s="474"/>
      <c r="M230" s="473"/>
      <c r="N230" s="470"/>
      <c r="O230" s="470"/>
      <c r="P230" s="518"/>
      <c r="Q230" s="473"/>
      <c r="R230" s="470"/>
      <c r="S230" s="470"/>
      <c r="T230" s="474"/>
      <c r="U230" s="473">
        <v>1</v>
      </c>
      <c r="V230" s="470">
        <v>490.66</v>
      </c>
      <c r="W230" s="470">
        <v>2</v>
      </c>
      <c r="X230" s="474">
        <v>245.33</v>
      </c>
    </row>
    <row r="231" spans="2:24" x14ac:dyDescent="0.2">
      <c r="B231" s="478" t="s">
        <v>370</v>
      </c>
      <c r="C231" s="470" t="s">
        <v>371</v>
      </c>
      <c r="D231" s="470" t="s">
        <v>750</v>
      </c>
      <c r="E231" s="516">
        <v>3</v>
      </c>
      <c r="F231" s="517">
        <v>1776.26</v>
      </c>
      <c r="G231" s="470">
        <v>6</v>
      </c>
      <c r="H231" s="518">
        <v>296.04000000000002</v>
      </c>
      <c r="I231" s="473"/>
      <c r="J231" s="470"/>
      <c r="K231" s="470"/>
      <c r="L231" s="474"/>
      <c r="M231" s="473">
        <v>2</v>
      </c>
      <c r="N231" s="470">
        <v>1146.26</v>
      </c>
      <c r="O231" s="470">
        <v>4</v>
      </c>
      <c r="P231" s="518">
        <v>286.57</v>
      </c>
      <c r="Q231" s="473"/>
      <c r="R231" s="470"/>
      <c r="S231" s="470"/>
      <c r="T231" s="474"/>
      <c r="U231" s="473"/>
      <c r="V231" s="470"/>
      <c r="W231" s="470"/>
      <c r="X231" s="474"/>
    </row>
    <row r="232" spans="2:24" x14ac:dyDescent="0.2">
      <c r="B232" s="478" t="s">
        <v>372</v>
      </c>
      <c r="C232" s="470" t="s">
        <v>751</v>
      </c>
      <c r="D232" s="470" t="s">
        <v>731</v>
      </c>
      <c r="E232" s="516">
        <v>3</v>
      </c>
      <c r="F232" s="517">
        <v>10812.92</v>
      </c>
      <c r="G232" s="470">
        <v>79</v>
      </c>
      <c r="H232" s="518">
        <v>136.87</v>
      </c>
      <c r="I232" s="473">
        <v>1</v>
      </c>
      <c r="J232" s="470">
        <v>1485</v>
      </c>
      <c r="K232" s="470">
        <v>9</v>
      </c>
      <c r="L232" s="474">
        <v>165</v>
      </c>
      <c r="M232" s="473">
        <v>2</v>
      </c>
      <c r="N232" s="470">
        <v>9327.92</v>
      </c>
      <c r="O232" s="470">
        <v>70</v>
      </c>
      <c r="P232" s="518">
        <v>133.26</v>
      </c>
      <c r="Q232" s="473"/>
      <c r="R232" s="470"/>
      <c r="S232" s="470"/>
      <c r="T232" s="474"/>
      <c r="U232" s="473"/>
      <c r="V232" s="470"/>
      <c r="W232" s="470"/>
      <c r="X232" s="474"/>
    </row>
    <row r="233" spans="2:24" x14ac:dyDescent="0.2">
      <c r="B233" s="478" t="s">
        <v>52</v>
      </c>
      <c r="C233" s="470" t="s">
        <v>752</v>
      </c>
      <c r="D233" s="470" t="s">
        <v>731</v>
      </c>
      <c r="E233" s="516">
        <v>27</v>
      </c>
      <c r="F233" s="517">
        <v>203073.48000000004</v>
      </c>
      <c r="G233" s="470">
        <v>1034</v>
      </c>
      <c r="H233" s="518">
        <v>196.4</v>
      </c>
      <c r="I233" s="473">
        <v>4</v>
      </c>
      <c r="J233" s="470">
        <v>26718.010000000002</v>
      </c>
      <c r="K233" s="470">
        <v>127</v>
      </c>
      <c r="L233" s="474">
        <v>210.38</v>
      </c>
      <c r="M233" s="473">
        <v>10</v>
      </c>
      <c r="N233" s="470">
        <v>71259.11</v>
      </c>
      <c r="O233" s="470">
        <v>362</v>
      </c>
      <c r="P233" s="518">
        <v>196.85</v>
      </c>
      <c r="Q233" s="473">
        <v>7</v>
      </c>
      <c r="R233" s="470">
        <v>84019.86</v>
      </c>
      <c r="S233" s="470">
        <v>433</v>
      </c>
      <c r="T233" s="474">
        <v>194.04</v>
      </c>
      <c r="U233" s="473">
        <v>5</v>
      </c>
      <c r="V233" s="470">
        <v>17185.13</v>
      </c>
      <c r="W233" s="470">
        <v>89</v>
      </c>
      <c r="X233" s="474">
        <v>193.09</v>
      </c>
    </row>
    <row r="234" spans="2:24" x14ac:dyDescent="0.2">
      <c r="B234" s="478" t="s">
        <v>69</v>
      </c>
      <c r="C234" s="470" t="s">
        <v>68</v>
      </c>
      <c r="D234" s="470" t="s">
        <v>662</v>
      </c>
      <c r="E234" s="516">
        <v>24</v>
      </c>
      <c r="F234" s="517">
        <v>1518914.2899999998</v>
      </c>
      <c r="G234" s="470">
        <v>14544</v>
      </c>
      <c r="H234" s="518">
        <v>104.44</v>
      </c>
      <c r="I234" s="473">
        <v>4</v>
      </c>
      <c r="J234" s="470">
        <v>234721.6</v>
      </c>
      <c r="K234" s="470">
        <v>2249</v>
      </c>
      <c r="L234" s="474">
        <v>104.37</v>
      </c>
      <c r="M234" s="473">
        <v>9</v>
      </c>
      <c r="N234" s="470">
        <v>658678.44999999995</v>
      </c>
      <c r="O234" s="470">
        <v>5985</v>
      </c>
      <c r="P234" s="518">
        <v>110.05</v>
      </c>
      <c r="Q234" s="473">
        <v>5</v>
      </c>
      <c r="R234" s="470">
        <v>274671.23</v>
      </c>
      <c r="S234" s="470">
        <v>2763</v>
      </c>
      <c r="T234" s="474">
        <v>99.41</v>
      </c>
      <c r="U234" s="473">
        <v>6</v>
      </c>
      <c r="V234" s="470">
        <v>350843.01</v>
      </c>
      <c r="W234" s="470">
        <v>3547</v>
      </c>
      <c r="X234" s="474">
        <v>98.91</v>
      </c>
    </row>
    <row r="235" spans="2:24" x14ac:dyDescent="0.2">
      <c r="B235" s="478" t="s">
        <v>753</v>
      </c>
      <c r="C235" s="470" t="s">
        <v>754</v>
      </c>
      <c r="D235" s="470" t="s">
        <v>662</v>
      </c>
      <c r="E235" s="516">
        <v>1</v>
      </c>
      <c r="F235" s="517">
        <v>163477.1</v>
      </c>
      <c r="G235" s="470">
        <v>1130</v>
      </c>
      <c r="H235" s="518">
        <v>144.66999999999999</v>
      </c>
      <c r="I235" s="473"/>
      <c r="J235" s="470"/>
      <c r="K235" s="470"/>
      <c r="L235" s="474"/>
      <c r="M235" s="473"/>
      <c r="N235" s="470"/>
      <c r="O235" s="470"/>
      <c r="P235" s="518"/>
      <c r="Q235" s="473">
        <v>1</v>
      </c>
      <c r="R235" s="470">
        <v>163477.1</v>
      </c>
      <c r="S235" s="470">
        <v>1130</v>
      </c>
      <c r="T235" s="474">
        <v>144.66999999999999</v>
      </c>
      <c r="U235" s="473"/>
      <c r="V235" s="470"/>
      <c r="W235" s="470"/>
      <c r="X235" s="474"/>
    </row>
    <row r="236" spans="2:24" x14ac:dyDescent="0.2">
      <c r="B236" s="478" t="s">
        <v>755</v>
      </c>
      <c r="C236" s="470" t="s">
        <v>756</v>
      </c>
      <c r="D236" s="470" t="s">
        <v>605</v>
      </c>
      <c r="E236" s="516">
        <v>24</v>
      </c>
      <c r="F236" s="517">
        <v>764382.98</v>
      </c>
      <c r="G236" s="470">
        <v>225</v>
      </c>
      <c r="H236" s="518">
        <v>3397.26</v>
      </c>
      <c r="I236" s="473">
        <v>3</v>
      </c>
      <c r="J236" s="470">
        <v>148354.03999999998</v>
      </c>
      <c r="K236" s="470">
        <v>48</v>
      </c>
      <c r="L236" s="474">
        <v>3090.71</v>
      </c>
      <c r="M236" s="473">
        <v>9</v>
      </c>
      <c r="N236" s="470">
        <v>304211.07</v>
      </c>
      <c r="O236" s="470">
        <v>81</v>
      </c>
      <c r="P236" s="518">
        <v>3755.69</v>
      </c>
      <c r="Q236" s="473">
        <v>3</v>
      </c>
      <c r="R236" s="470">
        <v>147866.78</v>
      </c>
      <c r="S236" s="470">
        <v>52</v>
      </c>
      <c r="T236" s="474">
        <v>2843.59</v>
      </c>
      <c r="U236" s="473">
        <v>8</v>
      </c>
      <c r="V236" s="470">
        <v>145551.09</v>
      </c>
      <c r="W236" s="470">
        <v>40</v>
      </c>
      <c r="X236" s="474">
        <v>3638.78</v>
      </c>
    </row>
    <row r="237" spans="2:24" x14ac:dyDescent="0.2">
      <c r="B237" s="478" t="s">
        <v>377</v>
      </c>
      <c r="C237" s="470" t="s">
        <v>378</v>
      </c>
      <c r="D237" s="470" t="s">
        <v>662</v>
      </c>
      <c r="E237" s="516">
        <v>5</v>
      </c>
      <c r="F237" s="517">
        <v>520846.63999999996</v>
      </c>
      <c r="G237" s="470">
        <v>7866</v>
      </c>
      <c r="H237" s="518">
        <v>66.209999999999994</v>
      </c>
      <c r="I237" s="473">
        <v>1</v>
      </c>
      <c r="J237" s="470">
        <v>90921.600000000006</v>
      </c>
      <c r="K237" s="470">
        <v>1440</v>
      </c>
      <c r="L237" s="474">
        <v>63.14</v>
      </c>
      <c r="M237" s="473">
        <v>2</v>
      </c>
      <c r="N237" s="470">
        <v>274207.3</v>
      </c>
      <c r="O237" s="470">
        <v>3344</v>
      </c>
      <c r="P237" s="518">
        <v>82</v>
      </c>
      <c r="Q237" s="473">
        <v>2</v>
      </c>
      <c r="R237" s="470">
        <v>155717.74</v>
      </c>
      <c r="S237" s="470">
        <v>3082</v>
      </c>
      <c r="T237" s="474">
        <v>50.52</v>
      </c>
      <c r="U237" s="473"/>
      <c r="V237" s="470"/>
      <c r="W237" s="470"/>
      <c r="X237" s="474"/>
    </row>
    <row r="238" spans="2:24" x14ac:dyDescent="0.2">
      <c r="B238" s="478" t="s">
        <v>67</v>
      </c>
      <c r="C238" s="470" t="s">
        <v>66</v>
      </c>
      <c r="D238" s="470" t="s">
        <v>662</v>
      </c>
      <c r="E238" s="516">
        <v>26</v>
      </c>
      <c r="F238" s="517">
        <v>330996.40000000002</v>
      </c>
      <c r="G238" s="470">
        <v>24461</v>
      </c>
      <c r="H238" s="518">
        <v>13.53</v>
      </c>
      <c r="I238" s="473">
        <v>4</v>
      </c>
      <c r="J238" s="470">
        <v>73877.27</v>
      </c>
      <c r="K238" s="470">
        <v>6319</v>
      </c>
      <c r="L238" s="474">
        <v>11.69</v>
      </c>
      <c r="M238" s="473">
        <v>9</v>
      </c>
      <c r="N238" s="470">
        <v>71649.459999999992</v>
      </c>
      <c r="O238" s="470">
        <v>4775</v>
      </c>
      <c r="P238" s="518">
        <v>15.01</v>
      </c>
      <c r="Q238" s="473">
        <v>6</v>
      </c>
      <c r="R238" s="470">
        <v>44391.76</v>
      </c>
      <c r="S238" s="470">
        <v>3610</v>
      </c>
      <c r="T238" s="474">
        <v>12.3</v>
      </c>
      <c r="U238" s="473">
        <v>7</v>
      </c>
      <c r="V238" s="470">
        <v>141077.91</v>
      </c>
      <c r="W238" s="470">
        <v>9757</v>
      </c>
      <c r="X238" s="474">
        <v>14.46</v>
      </c>
    </row>
    <row r="239" spans="2:24" x14ac:dyDescent="0.2">
      <c r="B239" s="478" t="s">
        <v>70</v>
      </c>
      <c r="C239" s="470" t="s">
        <v>759</v>
      </c>
      <c r="D239" s="470" t="s">
        <v>731</v>
      </c>
      <c r="E239" s="516">
        <v>34</v>
      </c>
      <c r="F239" s="517">
        <v>331763.82</v>
      </c>
      <c r="G239" s="470">
        <v>5933</v>
      </c>
      <c r="H239" s="518">
        <v>55.92</v>
      </c>
      <c r="I239" s="473">
        <v>5</v>
      </c>
      <c r="J239" s="470">
        <v>47935.350000000006</v>
      </c>
      <c r="K239" s="470">
        <v>927</v>
      </c>
      <c r="L239" s="474">
        <v>51.71</v>
      </c>
      <c r="M239" s="473">
        <v>9</v>
      </c>
      <c r="N239" s="470">
        <v>67242.55</v>
      </c>
      <c r="O239" s="470">
        <v>1234</v>
      </c>
      <c r="P239" s="518">
        <v>54.49</v>
      </c>
      <c r="Q239" s="473">
        <v>10</v>
      </c>
      <c r="R239" s="470">
        <v>129028.31</v>
      </c>
      <c r="S239" s="470">
        <v>2345</v>
      </c>
      <c r="T239" s="474">
        <v>55.02</v>
      </c>
      <c r="U239" s="473">
        <v>8</v>
      </c>
      <c r="V239" s="470">
        <v>69731.510000000009</v>
      </c>
      <c r="W239" s="470">
        <v>1147</v>
      </c>
      <c r="X239" s="474">
        <v>60.79</v>
      </c>
    </row>
    <row r="240" spans="2:24" x14ac:dyDescent="0.2">
      <c r="B240" s="478" t="s">
        <v>72</v>
      </c>
      <c r="C240" s="470" t="s">
        <v>71</v>
      </c>
      <c r="D240" s="470" t="s">
        <v>662</v>
      </c>
      <c r="E240" s="516">
        <v>12</v>
      </c>
      <c r="F240" s="517">
        <v>291724.44999999995</v>
      </c>
      <c r="G240" s="470">
        <v>14155</v>
      </c>
      <c r="H240" s="518">
        <v>20.61</v>
      </c>
      <c r="I240" s="473">
        <v>2</v>
      </c>
      <c r="J240" s="470">
        <v>137795.5</v>
      </c>
      <c r="K240" s="470">
        <v>4450</v>
      </c>
      <c r="L240" s="474">
        <v>30.97</v>
      </c>
      <c r="M240" s="473">
        <v>6</v>
      </c>
      <c r="N240" s="470">
        <v>66139.849999999991</v>
      </c>
      <c r="O240" s="470">
        <v>4735</v>
      </c>
      <c r="P240" s="518">
        <v>13.97</v>
      </c>
      <c r="Q240" s="473">
        <v>2</v>
      </c>
      <c r="R240" s="470">
        <v>64286.5</v>
      </c>
      <c r="S240" s="470">
        <v>3750</v>
      </c>
      <c r="T240" s="474">
        <v>17.14</v>
      </c>
      <c r="U240" s="473">
        <v>1</v>
      </c>
      <c r="V240" s="470">
        <v>6364.05</v>
      </c>
      <c r="W240" s="470">
        <v>285</v>
      </c>
      <c r="X240" s="474">
        <v>22.33</v>
      </c>
    </row>
    <row r="241" spans="2:24" x14ac:dyDescent="0.2">
      <c r="B241" s="478" t="s">
        <v>76</v>
      </c>
      <c r="C241" s="470" t="s">
        <v>75</v>
      </c>
      <c r="D241" s="470" t="s">
        <v>662</v>
      </c>
      <c r="E241" s="516">
        <v>11</v>
      </c>
      <c r="F241" s="517">
        <v>378564.27000000008</v>
      </c>
      <c r="G241" s="470">
        <v>25353</v>
      </c>
      <c r="H241" s="518">
        <v>14.93</v>
      </c>
      <c r="I241" s="473">
        <v>2</v>
      </c>
      <c r="J241" s="470">
        <v>142230.06</v>
      </c>
      <c r="K241" s="470">
        <v>5881</v>
      </c>
      <c r="L241" s="474">
        <v>24.18</v>
      </c>
      <c r="M241" s="473">
        <v>5</v>
      </c>
      <c r="N241" s="470">
        <v>176376.50000000003</v>
      </c>
      <c r="O241" s="470">
        <v>14590</v>
      </c>
      <c r="P241" s="518">
        <v>12.09</v>
      </c>
      <c r="Q241" s="473">
        <v>2</v>
      </c>
      <c r="R241" s="470">
        <v>40928.51</v>
      </c>
      <c r="S241" s="470">
        <v>2657</v>
      </c>
      <c r="T241" s="474">
        <v>15.4</v>
      </c>
      <c r="U241" s="473">
        <v>1</v>
      </c>
      <c r="V241" s="470">
        <v>7175.9</v>
      </c>
      <c r="W241" s="470">
        <v>445</v>
      </c>
      <c r="X241" s="474">
        <v>16.13</v>
      </c>
    </row>
    <row r="242" spans="2:24" x14ac:dyDescent="0.2">
      <c r="B242" s="478" t="s">
        <v>381</v>
      </c>
      <c r="C242" s="470" t="s">
        <v>382</v>
      </c>
      <c r="D242" s="470" t="s">
        <v>605</v>
      </c>
      <c r="E242" s="516">
        <v>5</v>
      </c>
      <c r="F242" s="517">
        <v>57162.290000000008</v>
      </c>
      <c r="G242" s="470">
        <v>67</v>
      </c>
      <c r="H242" s="518">
        <v>853.17</v>
      </c>
      <c r="I242" s="473"/>
      <c r="J242" s="470"/>
      <c r="K242" s="470"/>
      <c r="L242" s="474"/>
      <c r="M242" s="473">
        <v>3</v>
      </c>
      <c r="N242" s="470">
        <v>41480.060000000005</v>
      </c>
      <c r="O242" s="470">
        <v>64</v>
      </c>
      <c r="P242" s="518">
        <v>648.13</v>
      </c>
      <c r="Q242" s="473">
        <v>2</v>
      </c>
      <c r="R242" s="470">
        <v>15682.23</v>
      </c>
      <c r="S242" s="470">
        <v>3</v>
      </c>
      <c r="T242" s="474">
        <v>5227.41</v>
      </c>
      <c r="U242" s="473"/>
      <c r="V242" s="470"/>
      <c r="W242" s="470"/>
      <c r="X242" s="474"/>
    </row>
    <row r="243" spans="2:24" x14ac:dyDescent="0.2">
      <c r="B243" s="478" t="s">
        <v>383</v>
      </c>
      <c r="C243" s="470" t="s">
        <v>624</v>
      </c>
      <c r="D243" s="470" t="s">
        <v>605</v>
      </c>
      <c r="E243" s="516">
        <v>4</v>
      </c>
      <c r="F243" s="517">
        <v>26922.58</v>
      </c>
      <c r="G243" s="470">
        <v>21</v>
      </c>
      <c r="H243" s="518">
        <v>1282.03</v>
      </c>
      <c r="I243" s="473">
        <v>1</v>
      </c>
      <c r="J243" s="470">
        <v>7530</v>
      </c>
      <c r="K243" s="470">
        <v>3</v>
      </c>
      <c r="L243" s="474">
        <v>2510</v>
      </c>
      <c r="M243" s="473">
        <v>2</v>
      </c>
      <c r="N243" s="470">
        <v>10395.879999999999</v>
      </c>
      <c r="O243" s="470">
        <v>8</v>
      </c>
      <c r="P243" s="518">
        <v>1299.49</v>
      </c>
      <c r="Q243" s="473">
        <v>1</v>
      </c>
      <c r="R243" s="470">
        <v>8996.7000000000007</v>
      </c>
      <c r="S243" s="470">
        <v>10</v>
      </c>
      <c r="T243" s="474">
        <v>899.67</v>
      </c>
      <c r="U243" s="473"/>
      <c r="V243" s="470"/>
      <c r="W243" s="470"/>
      <c r="X243" s="474"/>
    </row>
    <row r="244" spans="2:24" x14ac:dyDescent="0.2">
      <c r="B244" s="478" t="s">
        <v>384</v>
      </c>
      <c r="C244" s="470" t="s">
        <v>760</v>
      </c>
      <c r="D244" s="470" t="s">
        <v>605</v>
      </c>
      <c r="E244" s="516">
        <v>3</v>
      </c>
      <c r="F244" s="517">
        <v>166881.91999999998</v>
      </c>
      <c r="G244" s="470">
        <v>74</v>
      </c>
      <c r="H244" s="518">
        <v>2255.16</v>
      </c>
      <c r="I244" s="473"/>
      <c r="J244" s="470"/>
      <c r="K244" s="470"/>
      <c r="L244" s="474"/>
      <c r="M244" s="473">
        <v>2</v>
      </c>
      <c r="N244" s="470">
        <v>155840.24</v>
      </c>
      <c r="O244" s="470">
        <v>72</v>
      </c>
      <c r="P244" s="518">
        <v>2164.4499999999998</v>
      </c>
      <c r="Q244" s="473"/>
      <c r="R244" s="470"/>
      <c r="S244" s="470"/>
      <c r="T244" s="474"/>
      <c r="U244" s="473">
        <v>1</v>
      </c>
      <c r="V244" s="470">
        <v>11041.68</v>
      </c>
      <c r="W244" s="470">
        <v>2</v>
      </c>
      <c r="X244" s="474">
        <v>5520.84</v>
      </c>
    </row>
    <row r="245" spans="2:24" x14ac:dyDescent="0.2">
      <c r="B245" s="478" t="s">
        <v>761</v>
      </c>
      <c r="C245" s="470" t="s">
        <v>762</v>
      </c>
      <c r="D245" s="470" t="s">
        <v>605</v>
      </c>
      <c r="E245" s="516">
        <v>8</v>
      </c>
      <c r="F245" s="517">
        <v>337637.35</v>
      </c>
      <c r="G245" s="470">
        <v>126</v>
      </c>
      <c r="H245" s="518">
        <v>2679.66</v>
      </c>
      <c r="I245" s="473">
        <v>1</v>
      </c>
      <c r="J245" s="470">
        <v>175375.32</v>
      </c>
      <c r="K245" s="470">
        <v>57</v>
      </c>
      <c r="L245" s="474">
        <v>3076.76</v>
      </c>
      <c r="M245" s="473">
        <v>4</v>
      </c>
      <c r="N245" s="470">
        <v>67559.320000000007</v>
      </c>
      <c r="O245" s="470">
        <v>34</v>
      </c>
      <c r="P245" s="518">
        <v>1987.04</v>
      </c>
      <c r="Q245" s="473">
        <v>2</v>
      </c>
      <c r="R245" s="470">
        <v>84823.23</v>
      </c>
      <c r="S245" s="470">
        <v>31</v>
      </c>
      <c r="T245" s="474">
        <v>2736.23</v>
      </c>
      <c r="U245" s="473">
        <v>1</v>
      </c>
      <c r="V245" s="470">
        <v>9879.48</v>
      </c>
      <c r="W245" s="470">
        <v>4</v>
      </c>
      <c r="X245" s="474">
        <v>2469.87</v>
      </c>
    </row>
    <row r="246" spans="2:24" x14ac:dyDescent="0.2">
      <c r="B246" s="478" t="s">
        <v>385</v>
      </c>
      <c r="C246" s="470" t="s">
        <v>386</v>
      </c>
      <c r="D246" s="470" t="s">
        <v>605</v>
      </c>
      <c r="E246" s="516">
        <v>10</v>
      </c>
      <c r="F246" s="517">
        <v>893095.85000000009</v>
      </c>
      <c r="G246" s="470">
        <v>236</v>
      </c>
      <c r="H246" s="518">
        <v>3784.3</v>
      </c>
      <c r="I246" s="473">
        <v>3</v>
      </c>
      <c r="J246" s="470">
        <v>404443.13999999996</v>
      </c>
      <c r="K246" s="470">
        <v>100</v>
      </c>
      <c r="L246" s="474">
        <v>4044.43</v>
      </c>
      <c r="M246" s="473">
        <v>5</v>
      </c>
      <c r="N246" s="470">
        <v>345540.94999999995</v>
      </c>
      <c r="O246" s="470">
        <v>104</v>
      </c>
      <c r="P246" s="518">
        <v>3322.51</v>
      </c>
      <c r="Q246" s="473">
        <v>1</v>
      </c>
      <c r="R246" s="470">
        <v>123956.68</v>
      </c>
      <c r="S246" s="470">
        <v>28</v>
      </c>
      <c r="T246" s="474">
        <v>4427.0200000000004</v>
      </c>
      <c r="U246" s="473">
        <v>1</v>
      </c>
      <c r="V246" s="470">
        <v>19155.080000000002</v>
      </c>
      <c r="W246" s="470">
        <v>4</v>
      </c>
      <c r="X246" s="474">
        <v>4788.7700000000004</v>
      </c>
    </row>
    <row r="247" spans="2:24" x14ac:dyDescent="0.2">
      <c r="B247" s="478" t="s">
        <v>78</v>
      </c>
      <c r="C247" s="470" t="s">
        <v>77</v>
      </c>
      <c r="D247" s="470" t="s">
        <v>763</v>
      </c>
      <c r="E247" s="516">
        <v>2</v>
      </c>
      <c r="F247" s="517">
        <v>4685.33</v>
      </c>
      <c r="G247" s="470">
        <v>2</v>
      </c>
      <c r="H247" s="518">
        <v>2342.67</v>
      </c>
      <c r="I247" s="473"/>
      <c r="J247" s="470"/>
      <c r="K247" s="470"/>
      <c r="L247" s="474"/>
      <c r="M247" s="473">
        <v>1</v>
      </c>
      <c r="N247" s="470">
        <v>3148.33</v>
      </c>
      <c r="O247" s="470">
        <v>1</v>
      </c>
      <c r="P247" s="518">
        <v>3148.33</v>
      </c>
      <c r="Q247" s="473">
        <v>1</v>
      </c>
      <c r="R247" s="470">
        <v>1537</v>
      </c>
      <c r="S247" s="470">
        <v>1</v>
      </c>
      <c r="T247" s="474">
        <v>1537</v>
      </c>
      <c r="U247" s="473"/>
      <c r="V247" s="470"/>
      <c r="W247" s="470"/>
      <c r="X247" s="474"/>
    </row>
    <row r="248" spans="2:24" x14ac:dyDescent="0.2">
      <c r="B248" s="478" t="s">
        <v>387</v>
      </c>
      <c r="C248" s="470" t="s">
        <v>388</v>
      </c>
      <c r="D248" s="470" t="s">
        <v>605</v>
      </c>
      <c r="E248" s="516">
        <v>11</v>
      </c>
      <c r="F248" s="517">
        <v>389320.35000000003</v>
      </c>
      <c r="G248" s="470">
        <v>33</v>
      </c>
      <c r="H248" s="518">
        <v>11797.59</v>
      </c>
      <c r="I248" s="473">
        <v>2</v>
      </c>
      <c r="J248" s="470">
        <v>221441.44</v>
      </c>
      <c r="K248" s="470">
        <v>19</v>
      </c>
      <c r="L248" s="474">
        <v>11654.81</v>
      </c>
      <c r="M248" s="473">
        <v>6</v>
      </c>
      <c r="N248" s="470">
        <v>72884.37</v>
      </c>
      <c r="O248" s="470">
        <v>6</v>
      </c>
      <c r="P248" s="518">
        <v>12147.4</v>
      </c>
      <c r="Q248" s="473">
        <v>3</v>
      </c>
      <c r="R248" s="470">
        <v>94994.540000000008</v>
      </c>
      <c r="S248" s="470">
        <v>8</v>
      </c>
      <c r="T248" s="474">
        <v>11874.32</v>
      </c>
      <c r="U248" s="473"/>
      <c r="V248" s="470"/>
      <c r="W248" s="470"/>
      <c r="X248" s="474"/>
    </row>
    <row r="249" spans="2:24" x14ac:dyDescent="0.2">
      <c r="B249" s="478" t="s">
        <v>810</v>
      </c>
      <c r="C249" s="470" t="s">
        <v>811</v>
      </c>
      <c r="D249" s="470" t="s">
        <v>724</v>
      </c>
      <c r="E249" s="516">
        <v>3</v>
      </c>
      <c r="F249" s="517">
        <v>15135.64</v>
      </c>
      <c r="G249" s="470">
        <v>9</v>
      </c>
      <c r="H249" s="518">
        <v>1681.74</v>
      </c>
      <c r="I249" s="473"/>
      <c r="J249" s="470"/>
      <c r="K249" s="470"/>
      <c r="L249" s="474"/>
      <c r="M249" s="473">
        <v>2</v>
      </c>
      <c r="N249" s="470">
        <v>11135.64</v>
      </c>
      <c r="O249" s="470">
        <v>7</v>
      </c>
      <c r="P249" s="518">
        <v>1590.81</v>
      </c>
      <c r="Q249" s="473">
        <v>1</v>
      </c>
      <c r="R249" s="470">
        <v>4000</v>
      </c>
      <c r="S249" s="470">
        <v>2</v>
      </c>
      <c r="T249" s="474">
        <v>2000</v>
      </c>
      <c r="U249" s="473"/>
      <c r="V249" s="470"/>
      <c r="W249" s="470"/>
      <c r="X249" s="474"/>
    </row>
    <row r="250" spans="2:24" x14ac:dyDescent="0.2">
      <c r="B250" s="478" t="s">
        <v>389</v>
      </c>
      <c r="C250" s="470" t="s">
        <v>812</v>
      </c>
      <c r="D250" s="470" t="s">
        <v>657</v>
      </c>
      <c r="E250" s="516">
        <v>2</v>
      </c>
      <c r="F250" s="517">
        <v>160126</v>
      </c>
      <c r="G250" s="470">
        <v>4700</v>
      </c>
      <c r="H250" s="518">
        <v>34.07</v>
      </c>
      <c r="I250" s="473">
        <v>1</v>
      </c>
      <c r="J250" s="470">
        <v>90666</v>
      </c>
      <c r="K250" s="470">
        <v>2700</v>
      </c>
      <c r="L250" s="474">
        <v>33.58</v>
      </c>
      <c r="M250" s="473"/>
      <c r="N250" s="470"/>
      <c r="O250" s="470"/>
      <c r="P250" s="518"/>
      <c r="Q250" s="473">
        <v>1</v>
      </c>
      <c r="R250" s="470">
        <v>69460</v>
      </c>
      <c r="S250" s="470">
        <v>2000</v>
      </c>
      <c r="T250" s="474">
        <v>34.729999999999997</v>
      </c>
      <c r="U250" s="473"/>
      <c r="V250" s="470"/>
      <c r="W250" s="470"/>
      <c r="X250" s="474"/>
    </row>
    <row r="251" spans="2:24" x14ac:dyDescent="0.2">
      <c r="B251" s="478" t="s">
        <v>390</v>
      </c>
      <c r="C251" s="470" t="s">
        <v>813</v>
      </c>
      <c r="D251" s="470" t="s">
        <v>662</v>
      </c>
      <c r="E251" s="516">
        <v>2</v>
      </c>
      <c r="F251" s="517">
        <v>27993</v>
      </c>
      <c r="G251" s="470">
        <v>540</v>
      </c>
      <c r="H251" s="518">
        <v>51.84</v>
      </c>
      <c r="I251" s="473"/>
      <c r="J251" s="470"/>
      <c r="K251" s="470"/>
      <c r="L251" s="474"/>
      <c r="M251" s="473">
        <v>1</v>
      </c>
      <c r="N251" s="470">
        <v>17304</v>
      </c>
      <c r="O251" s="470">
        <v>240</v>
      </c>
      <c r="P251" s="518">
        <v>72.099999999999994</v>
      </c>
      <c r="Q251" s="473">
        <v>1</v>
      </c>
      <c r="R251" s="470">
        <v>10689</v>
      </c>
      <c r="S251" s="470">
        <v>300</v>
      </c>
      <c r="T251" s="474">
        <v>35.630000000000003</v>
      </c>
      <c r="U251" s="473"/>
      <c r="V251" s="470"/>
      <c r="W251" s="470"/>
      <c r="X251" s="474"/>
    </row>
    <row r="252" spans="2:24" x14ac:dyDescent="0.2">
      <c r="B252" s="478" t="s">
        <v>391</v>
      </c>
      <c r="C252" s="470" t="s">
        <v>814</v>
      </c>
      <c r="D252" s="470" t="s">
        <v>658</v>
      </c>
      <c r="E252" s="516">
        <v>3</v>
      </c>
      <c r="F252" s="517">
        <v>8689.7200000000012</v>
      </c>
      <c r="G252" s="470">
        <v>58</v>
      </c>
      <c r="H252" s="518">
        <v>149.82</v>
      </c>
      <c r="I252" s="473"/>
      <c r="J252" s="470"/>
      <c r="K252" s="470"/>
      <c r="L252" s="474"/>
      <c r="M252" s="473"/>
      <c r="N252" s="470"/>
      <c r="O252" s="470"/>
      <c r="P252" s="518"/>
      <c r="Q252" s="473">
        <v>2</v>
      </c>
      <c r="R252" s="470">
        <v>6973.02</v>
      </c>
      <c r="S252" s="470">
        <v>48</v>
      </c>
      <c r="T252" s="474">
        <v>145.27000000000001</v>
      </c>
      <c r="U252" s="473">
        <v>1</v>
      </c>
      <c r="V252" s="470">
        <v>1716.7</v>
      </c>
      <c r="W252" s="470">
        <v>10</v>
      </c>
      <c r="X252" s="474">
        <v>171.67</v>
      </c>
    </row>
    <row r="253" spans="2:24" x14ac:dyDescent="0.2">
      <c r="B253" s="478" t="s">
        <v>392</v>
      </c>
      <c r="C253" s="470" t="s">
        <v>817</v>
      </c>
      <c r="D253" s="470" t="s">
        <v>605</v>
      </c>
      <c r="E253" s="516">
        <v>2</v>
      </c>
      <c r="F253" s="517">
        <v>28236.67</v>
      </c>
      <c r="G253" s="470">
        <v>3</v>
      </c>
      <c r="H253" s="518">
        <v>9412.2199999999993</v>
      </c>
      <c r="I253" s="473"/>
      <c r="J253" s="470"/>
      <c r="K253" s="470"/>
      <c r="L253" s="474"/>
      <c r="M253" s="473">
        <v>1</v>
      </c>
      <c r="N253" s="470">
        <v>24600</v>
      </c>
      <c r="O253" s="470">
        <v>2</v>
      </c>
      <c r="P253" s="518">
        <v>12300</v>
      </c>
      <c r="Q253" s="473">
        <v>1</v>
      </c>
      <c r="R253" s="470">
        <v>3636.67</v>
      </c>
      <c r="S253" s="470">
        <v>1</v>
      </c>
      <c r="T253" s="474">
        <v>3636.67</v>
      </c>
      <c r="U253" s="473"/>
      <c r="V253" s="470"/>
      <c r="W253" s="470"/>
      <c r="X253" s="474"/>
    </row>
    <row r="254" spans="2:24" x14ac:dyDescent="0.2">
      <c r="B254" s="478" t="s">
        <v>393</v>
      </c>
      <c r="C254" s="470" t="s">
        <v>818</v>
      </c>
      <c r="D254" s="470" t="s">
        <v>662</v>
      </c>
      <c r="E254" s="516">
        <v>3</v>
      </c>
      <c r="F254" s="517">
        <v>25752.89</v>
      </c>
      <c r="G254" s="470">
        <v>747</v>
      </c>
      <c r="H254" s="518">
        <v>34.479999999999997</v>
      </c>
      <c r="I254" s="473"/>
      <c r="J254" s="470"/>
      <c r="K254" s="470"/>
      <c r="L254" s="474"/>
      <c r="M254" s="473">
        <v>1</v>
      </c>
      <c r="N254" s="470">
        <v>3333.2</v>
      </c>
      <c r="O254" s="470">
        <v>40</v>
      </c>
      <c r="P254" s="518">
        <v>83.33</v>
      </c>
      <c r="Q254" s="473">
        <v>2</v>
      </c>
      <c r="R254" s="470">
        <v>22419.69</v>
      </c>
      <c r="S254" s="470">
        <v>707</v>
      </c>
      <c r="T254" s="474">
        <v>31.71</v>
      </c>
      <c r="U254" s="473"/>
      <c r="V254" s="470"/>
      <c r="W254" s="470"/>
      <c r="X254" s="474"/>
    </row>
    <row r="255" spans="2:24" x14ac:dyDescent="0.2">
      <c r="B255" s="478" t="s">
        <v>394</v>
      </c>
      <c r="C255" s="470" t="s">
        <v>819</v>
      </c>
      <c r="D255" s="470" t="s">
        <v>662</v>
      </c>
      <c r="E255" s="516">
        <v>1</v>
      </c>
      <c r="F255" s="517">
        <v>7889.07</v>
      </c>
      <c r="G255" s="470">
        <v>21</v>
      </c>
      <c r="H255" s="518">
        <v>375.67</v>
      </c>
      <c r="I255" s="473"/>
      <c r="J255" s="470"/>
      <c r="K255" s="470"/>
      <c r="L255" s="474"/>
      <c r="M255" s="473"/>
      <c r="N255" s="470"/>
      <c r="O255" s="470"/>
      <c r="P255" s="518"/>
      <c r="Q255" s="473">
        <v>1</v>
      </c>
      <c r="R255" s="470">
        <v>7889.07</v>
      </c>
      <c r="S255" s="470">
        <v>21</v>
      </c>
      <c r="T255" s="474">
        <v>375.67</v>
      </c>
      <c r="U255" s="473"/>
      <c r="V255" s="470"/>
      <c r="W255" s="470"/>
      <c r="X255" s="474"/>
    </row>
    <row r="256" spans="2:24" x14ac:dyDescent="0.2">
      <c r="B256" s="478" t="s">
        <v>397</v>
      </c>
      <c r="C256" s="470" t="s">
        <v>822</v>
      </c>
      <c r="D256" s="470" t="s">
        <v>662</v>
      </c>
      <c r="E256" s="516">
        <v>3</v>
      </c>
      <c r="F256" s="517">
        <v>86214.399999999994</v>
      </c>
      <c r="G256" s="470">
        <v>440</v>
      </c>
      <c r="H256" s="518">
        <v>195.94</v>
      </c>
      <c r="I256" s="473"/>
      <c r="J256" s="470"/>
      <c r="K256" s="470"/>
      <c r="L256" s="474"/>
      <c r="M256" s="473">
        <v>1</v>
      </c>
      <c r="N256" s="470">
        <v>16144.8</v>
      </c>
      <c r="O256" s="470">
        <v>40</v>
      </c>
      <c r="P256" s="518">
        <v>403.62</v>
      </c>
      <c r="Q256" s="473">
        <v>2</v>
      </c>
      <c r="R256" s="470">
        <v>70069.600000000006</v>
      </c>
      <c r="S256" s="470">
        <v>400</v>
      </c>
      <c r="T256" s="474">
        <v>175.17</v>
      </c>
      <c r="U256" s="473"/>
      <c r="V256" s="470"/>
      <c r="W256" s="470"/>
      <c r="X256" s="474"/>
    </row>
    <row r="257" spans="2:24" x14ac:dyDescent="0.2">
      <c r="B257" s="478" t="s">
        <v>398</v>
      </c>
      <c r="C257" s="470" t="s">
        <v>823</v>
      </c>
      <c r="D257" s="470" t="s">
        <v>662</v>
      </c>
      <c r="E257" s="516">
        <v>4</v>
      </c>
      <c r="F257" s="517">
        <v>196609.56</v>
      </c>
      <c r="G257" s="470">
        <v>1278</v>
      </c>
      <c r="H257" s="518">
        <v>153.84</v>
      </c>
      <c r="I257" s="473">
        <v>1</v>
      </c>
      <c r="J257" s="470">
        <v>82655.100000000006</v>
      </c>
      <c r="K257" s="470">
        <v>690</v>
      </c>
      <c r="L257" s="474">
        <v>119.79</v>
      </c>
      <c r="M257" s="473">
        <v>1</v>
      </c>
      <c r="N257" s="470">
        <v>65540.75</v>
      </c>
      <c r="O257" s="470">
        <v>275</v>
      </c>
      <c r="P257" s="518">
        <v>238.33</v>
      </c>
      <c r="Q257" s="473">
        <v>1</v>
      </c>
      <c r="R257" s="470">
        <v>9996.2099999999991</v>
      </c>
      <c r="S257" s="470">
        <v>63</v>
      </c>
      <c r="T257" s="474">
        <v>158.66999999999999</v>
      </c>
      <c r="U257" s="473">
        <v>1</v>
      </c>
      <c r="V257" s="470">
        <v>38417.5</v>
      </c>
      <c r="W257" s="470">
        <v>250</v>
      </c>
      <c r="X257" s="474">
        <v>153.66999999999999</v>
      </c>
    </row>
    <row r="258" spans="2:24" x14ac:dyDescent="0.2">
      <c r="B258" s="478" t="s">
        <v>399</v>
      </c>
      <c r="C258" s="470" t="s">
        <v>826</v>
      </c>
      <c r="D258" s="470" t="s">
        <v>658</v>
      </c>
      <c r="E258" s="516">
        <v>1</v>
      </c>
      <c r="F258" s="517">
        <v>5887.5</v>
      </c>
      <c r="G258" s="470">
        <v>75</v>
      </c>
      <c r="H258" s="518">
        <v>78.5</v>
      </c>
      <c r="I258" s="473"/>
      <c r="J258" s="470"/>
      <c r="K258" s="470"/>
      <c r="L258" s="474"/>
      <c r="M258" s="473">
        <v>1</v>
      </c>
      <c r="N258" s="470">
        <v>5887.5</v>
      </c>
      <c r="O258" s="470">
        <v>75</v>
      </c>
      <c r="P258" s="518">
        <v>78.5</v>
      </c>
      <c r="Q258" s="473"/>
      <c r="R258" s="470"/>
      <c r="S258" s="470"/>
      <c r="T258" s="474" t="s">
        <v>939</v>
      </c>
      <c r="U258" s="473"/>
      <c r="V258" s="470"/>
      <c r="W258" s="470"/>
      <c r="X258" s="474"/>
    </row>
    <row r="259" spans="2:24" x14ac:dyDescent="0.2">
      <c r="B259" s="478" t="s">
        <v>400</v>
      </c>
      <c r="C259" s="470" t="s">
        <v>401</v>
      </c>
      <c r="D259" s="470" t="s">
        <v>658</v>
      </c>
      <c r="E259" s="516">
        <v>1</v>
      </c>
      <c r="F259" s="517">
        <v>74985.600000000006</v>
      </c>
      <c r="G259" s="470">
        <v>320</v>
      </c>
      <c r="H259" s="518">
        <v>234.33</v>
      </c>
      <c r="I259" s="473"/>
      <c r="J259" s="470"/>
      <c r="K259" s="470"/>
      <c r="L259" s="474"/>
      <c r="M259" s="473"/>
      <c r="N259" s="470"/>
      <c r="O259" s="470"/>
      <c r="P259" s="518"/>
      <c r="Q259" s="473">
        <v>1</v>
      </c>
      <c r="R259" s="470">
        <v>74985.600000000006</v>
      </c>
      <c r="S259" s="470">
        <v>320</v>
      </c>
      <c r="T259" s="474">
        <v>234.33</v>
      </c>
      <c r="U259" s="473"/>
      <c r="V259" s="470"/>
      <c r="W259" s="470"/>
      <c r="X259" s="474"/>
    </row>
    <row r="260" spans="2:24" x14ac:dyDescent="0.2">
      <c r="B260" s="478" t="s">
        <v>402</v>
      </c>
      <c r="C260" s="470" t="s">
        <v>403</v>
      </c>
      <c r="D260" s="470" t="s">
        <v>662</v>
      </c>
      <c r="E260" s="516">
        <v>4</v>
      </c>
      <c r="F260" s="517">
        <v>741849.84</v>
      </c>
      <c r="G260" s="470">
        <v>1398</v>
      </c>
      <c r="H260" s="518">
        <v>530.65</v>
      </c>
      <c r="I260" s="473">
        <v>2</v>
      </c>
      <c r="J260" s="470">
        <v>174932.75</v>
      </c>
      <c r="K260" s="470">
        <v>175</v>
      </c>
      <c r="L260" s="474">
        <v>999.62</v>
      </c>
      <c r="M260" s="473"/>
      <c r="N260" s="470"/>
      <c r="O260" s="470"/>
      <c r="P260" s="518"/>
      <c r="Q260" s="473">
        <v>2</v>
      </c>
      <c r="R260" s="470">
        <v>566917.09</v>
      </c>
      <c r="S260" s="470">
        <v>1223</v>
      </c>
      <c r="T260" s="474">
        <v>463.55</v>
      </c>
      <c r="U260" s="473"/>
      <c r="V260" s="470"/>
      <c r="W260" s="470"/>
      <c r="X260" s="474"/>
    </row>
    <row r="261" spans="2:24" x14ac:dyDescent="0.2">
      <c r="B261" s="478" t="s">
        <v>404</v>
      </c>
      <c r="C261" s="470" t="s">
        <v>405</v>
      </c>
      <c r="D261" s="470" t="s">
        <v>662</v>
      </c>
      <c r="E261" s="516">
        <v>1</v>
      </c>
      <c r="F261" s="517">
        <v>109667.6</v>
      </c>
      <c r="G261" s="470">
        <v>280</v>
      </c>
      <c r="H261" s="518">
        <v>391.67</v>
      </c>
      <c r="I261" s="473"/>
      <c r="J261" s="470"/>
      <c r="K261" s="470"/>
      <c r="L261" s="474"/>
      <c r="M261" s="473"/>
      <c r="N261" s="470"/>
      <c r="O261" s="470"/>
      <c r="P261" s="518"/>
      <c r="Q261" s="473">
        <v>1</v>
      </c>
      <c r="R261" s="470">
        <v>109667.6</v>
      </c>
      <c r="S261" s="470">
        <v>280</v>
      </c>
      <c r="T261" s="474">
        <v>391.67</v>
      </c>
      <c r="U261" s="473"/>
      <c r="V261" s="470"/>
      <c r="W261" s="470"/>
      <c r="X261" s="474"/>
    </row>
    <row r="262" spans="2:24" x14ac:dyDescent="0.2">
      <c r="B262" s="478" t="s">
        <v>406</v>
      </c>
      <c r="C262" s="470" t="s">
        <v>407</v>
      </c>
      <c r="D262" s="470" t="s">
        <v>658</v>
      </c>
      <c r="E262" s="516">
        <v>2</v>
      </c>
      <c r="F262" s="517">
        <v>328391.36</v>
      </c>
      <c r="G262" s="470">
        <v>3599</v>
      </c>
      <c r="H262" s="518">
        <v>91.25</v>
      </c>
      <c r="I262" s="473">
        <v>1</v>
      </c>
      <c r="J262" s="470">
        <v>316357.86</v>
      </c>
      <c r="K262" s="470">
        <v>3549</v>
      </c>
      <c r="L262" s="474">
        <v>89.14</v>
      </c>
      <c r="M262" s="473"/>
      <c r="N262" s="470"/>
      <c r="O262" s="470"/>
      <c r="P262" s="518"/>
      <c r="Q262" s="473"/>
      <c r="R262" s="470"/>
      <c r="S262" s="470"/>
      <c r="T262" s="474" t="s">
        <v>939</v>
      </c>
      <c r="U262" s="473">
        <v>1</v>
      </c>
      <c r="V262" s="470">
        <v>12033.5</v>
      </c>
      <c r="W262" s="470">
        <v>50</v>
      </c>
      <c r="X262" s="474">
        <v>240.67</v>
      </c>
    </row>
    <row r="263" spans="2:24" x14ac:dyDescent="0.2">
      <c r="B263" s="478" t="s">
        <v>412</v>
      </c>
      <c r="C263" s="470" t="s">
        <v>413</v>
      </c>
      <c r="D263" s="470" t="s">
        <v>658</v>
      </c>
      <c r="E263" s="516">
        <v>3</v>
      </c>
      <c r="F263" s="517">
        <v>8299.51</v>
      </c>
      <c r="G263" s="470">
        <v>47</v>
      </c>
      <c r="H263" s="518">
        <v>176.59</v>
      </c>
      <c r="I263" s="473">
        <v>2</v>
      </c>
      <c r="J263" s="470">
        <v>6502.88</v>
      </c>
      <c r="K263" s="470">
        <v>36</v>
      </c>
      <c r="L263" s="474">
        <v>180.64</v>
      </c>
      <c r="M263" s="473"/>
      <c r="N263" s="470"/>
      <c r="O263" s="470"/>
      <c r="P263" s="518"/>
      <c r="Q263" s="473">
        <v>1</v>
      </c>
      <c r="R263" s="470">
        <v>1796.63</v>
      </c>
      <c r="S263" s="470">
        <v>11</v>
      </c>
      <c r="T263" s="474">
        <v>163.33000000000001</v>
      </c>
      <c r="U263" s="473"/>
      <c r="V263" s="470"/>
      <c r="W263" s="470"/>
      <c r="X263" s="474"/>
    </row>
    <row r="264" spans="2:24" ht="15" thickBot="1" x14ac:dyDescent="0.25">
      <c r="B264" s="481" t="s">
        <v>29</v>
      </c>
      <c r="C264" s="475" t="s">
        <v>829</v>
      </c>
      <c r="D264" s="475" t="s">
        <v>662</v>
      </c>
      <c r="E264" s="519">
        <v>25</v>
      </c>
      <c r="F264" s="517">
        <v>443954.08999999997</v>
      </c>
      <c r="G264" s="470">
        <v>43769</v>
      </c>
      <c r="H264" s="518">
        <v>10.14</v>
      </c>
      <c r="I264" s="476">
        <v>4</v>
      </c>
      <c r="J264" s="475">
        <v>48959.4</v>
      </c>
      <c r="K264" s="475">
        <v>4710</v>
      </c>
      <c r="L264" s="477">
        <v>10.39</v>
      </c>
      <c r="M264" s="476">
        <v>10</v>
      </c>
      <c r="N264" s="475">
        <v>301959.2</v>
      </c>
      <c r="O264" s="475">
        <v>26790</v>
      </c>
      <c r="P264" s="520">
        <v>11.27</v>
      </c>
      <c r="Q264" s="473">
        <v>8</v>
      </c>
      <c r="R264" s="470">
        <v>66875.789999999994</v>
      </c>
      <c r="S264" s="470">
        <v>9177</v>
      </c>
      <c r="T264" s="474">
        <v>7.29</v>
      </c>
      <c r="U264" s="473">
        <v>3</v>
      </c>
      <c r="V264" s="470">
        <v>26159.7</v>
      </c>
      <c r="W264" s="470">
        <v>3092</v>
      </c>
      <c r="X264" s="474">
        <v>8.4600000000000009</v>
      </c>
    </row>
    <row r="265" spans="2:24" ht="15" thickBot="1" x14ac:dyDescent="0.25">
      <c r="Q265" s="521"/>
      <c r="R265" s="522"/>
      <c r="S265" s="522"/>
      <c r="T265" s="523"/>
      <c r="U265" s="521"/>
      <c r="V265" s="522"/>
      <c r="W265" s="522"/>
      <c r="X265" s="523"/>
    </row>
  </sheetData>
  <mergeCells count="5">
    <mergeCell ref="E1:H3"/>
    <mergeCell ref="I1:L3"/>
    <mergeCell ref="M1:P3"/>
    <mergeCell ref="Q1:T3"/>
    <mergeCell ref="U1:X3"/>
  </mergeCells>
  <pageMargins left="0.7" right="0.7" top="0.75" bottom="0.75" header="0.3" footer="0.3"/>
  <pageSetup orientation="portrait" r:id="rId1"/>
  <headerFooter>
    <oddFooter>&amp;L&amp;1#&amp;"Calibri"&amp;11&amp;K000000Classification: Public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B261"/>
  <sheetViews>
    <sheetView showWhiteSpace="0" zoomScale="85" zoomScaleNormal="85" zoomScaleSheetLayoutView="70" zoomScalePageLayoutView="55" workbookViewId="0">
      <selection sqref="A1:A1048576"/>
    </sheetView>
  </sheetViews>
  <sheetFormatPr defaultRowHeight="15" x14ac:dyDescent="0.25"/>
  <cols>
    <col min="1" max="1" width="3.5703125" customWidth="1"/>
    <col min="3" max="3" width="50.140625" customWidth="1"/>
    <col min="4" max="4" width="20.42578125" customWidth="1"/>
    <col min="5" max="5" width="11.5703125" customWidth="1"/>
    <col min="6" max="8" width="14.5703125" customWidth="1"/>
    <col min="9" max="9" width="12" customWidth="1"/>
    <col min="10" max="12" width="14.5703125" customWidth="1"/>
    <col min="13" max="13" width="11.5703125" customWidth="1"/>
    <col min="14" max="16" width="14.5703125" customWidth="1"/>
    <col min="17" max="17" width="11.5703125" customWidth="1"/>
    <col min="18" max="20" width="14.5703125" customWidth="1"/>
    <col min="21" max="21" width="11.5703125" customWidth="1"/>
    <col min="22" max="24" width="14.5703125" customWidth="1"/>
    <col min="25" max="25" width="11.5703125" customWidth="1"/>
    <col min="26" max="28" width="14.5703125" customWidth="1"/>
    <col min="259" max="259" width="50.140625" customWidth="1"/>
    <col min="260" max="260" width="20.42578125" customWidth="1"/>
    <col min="261" max="261" width="11.5703125" customWidth="1"/>
    <col min="262" max="264" width="14.5703125" customWidth="1"/>
    <col min="265" max="265" width="12" customWidth="1"/>
    <col min="266" max="268" width="14.5703125" customWidth="1"/>
    <col min="269" max="269" width="11.5703125" customWidth="1"/>
    <col min="270" max="272" width="14.5703125" customWidth="1"/>
    <col min="273" max="273" width="11.5703125" customWidth="1"/>
    <col min="274" max="276" width="14.5703125" customWidth="1"/>
    <col min="277" max="277" width="11.5703125" customWidth="1"/>
    <col min="278" max="280" width="14.5703125" customWidth="1"/>
    <col min="281" max="281" width="11.5703125" customWidth="1"/>
    <col min="282" max="284" width="14.5703125" customWidth="1"/>
    <col min="515" max="515" width="50.140625" customWidth="1"/>
    <col min="516" max="516" width="20.42578125" customWidth="1"/>
    <col min="517" max="517" width="11.5703125" customWidth="1"/>
    <col min="518" max="520" width="14.5703125" customWidth="1"/>
    <col min="521" max="521" width="12" customWidth="1"/>
    <col min="522" max="524" width="14.5703125" customWidth="1"/>
    <col min="525" max="525" width="11.5703125" customWidth="1"/>
    <col min="526" max="528" width="14.5703125" customWidth="1"/>
    <col min="529" max="529" width="11.5703125" customWidth="1"/>
    <col min="530" max="532" width="14.5703125" customWidth="1"/>
    <col min="533" max="533" width="11.5703125" customWidth="1"/>
    <col min="534" max="536" width="14.5703125" customWidth="1"/>
    <col min="537" max="537" width="11.5703125" customWidth="1"/>
    <col min="538" max="540" width="14.5703125" customWidth="1"/>
    <col min="771" max="771" width="50.140625" customWidth="1"/>
    <col min="772" max="772" width="20.42578125" customWidth="1"/>
    <col min="773" max="773" width="11.5703125" customWidth="1"/>
    <col min="774" max="776" width="14.5703125" customWidth="1"/>
    <col min="777" max="777" width="12" customWidth="1"/>
    <col min="778" max="780" width="14.5703125" customWidth="1"/>
    <col min="781" max="781" width="11.5703125" customWidth="1"/>
    <col min="782" max="784" width="14.5703125" customWidth="1"/>
    <col min="785" max="785" width="11.5703125" customWidth="1"/>
    <col min="786" max="788" width="14.5703125" customWidth="1"/>
    <col min="789" max="789" width="11.5703125" customWidth="1"/>
    <col min="790" max="792" width="14.5703125" customWidth="1"/>
    <col min="793" max="793" width="11.5703125" customWidth="1"/>
    <col min="794" max="796" width="14.5703125" customWidth="1"/>
    <col min="1027" max="1027" width="50.140625" customWidth="1"/>
    <col min="1028" max="1028" width="20.42578125" customWidth="1"/>
    <col min="1029" max="1029" width="11.5703125" customWidth="1"/>
    <col min="1030" max="1032" width="14.5703125" customWidth="1"/>
    <col min="1033" max="1033" width="12" customWidth="1"/>
    <col min="1034" max="1036" width="14.5703125" customWidth="1"/>
    <col min="1037" max="1037" width="11.5703125" customWidth="1"/>
    <col min="1038" max="1040" width="14.5703125" customWidth="1"/>
    <col min="1041" max="1041" width="11.5703125" customWidth="1"/>
    <col min="1042" max="1044" width="14.5703125" customWidth="1"/>
    <col min="1045" max="1045" width="11.5703125" customWidth="1"/>
    <col min="1046" max="1048" width="14.5703125" customWidth="1"/>
    <col min="1049" max="1049" width="11.5703125" customWidth="1"/>
    <col min="1050" max="1052" width="14.5703125" customWidth="1"/>
    <col min="1283" max="1283" width="50.140625" customWidth="1"/>
    <col min="1284" max="1284" width="20.42578125" customWidth="1"/>
    <col min="1285" max="1285" width="11.5703125" customWidth="1"/>
    <col min="1286" max="1288" width="14.5703125" customWidth="1"/>
    <col min="1289" max="1289" width="12" customWidth="1"/>
    <col min="1290" max="1292" width="14.5703125" customWidth="1"/>
    <col min="1293" max="1293" width="11.5703125" customWidth="1"/>
    <col min="1294" max="1296" width="14.5703125" customWidth="1"/>
    <col min="1297" max="1297" width="11.5703125" customWidth="1"/>
    <col min="1298" max="1300" width="14.5703125" customWidth="1"/>
    <col min="1301" max="1301" width="11.5703125" customWidth="1"/>
    <col min="1302" max="1304" width="14.5703125" customWidth="1"/>
    <col min="1305" max="1305" width="11.5703125" customWidth="1"/>
    <col min="1306" max="1308" width="14.5703125" customWidth="1"/>
    <col min="1539" max="1539" width="50.140625" customWidth="1"/>
    <col min="1540" max="1540" width="20.42578125" customWidth="1"/>
    <col min="1541" max="1541" width="11.5703125" customWidth="1"/>
    <col min="1542" max="1544" width="14.5703125" customWidth="1"/>
    <col min="1545" max="1545" width="12" customWidth="1"/>
    <col min="1546" max="1548" width="14.5703125" customWidth="1"/>
    <col min="1549" max="1549" width="11.5703125" customWidth="1"/>
    <col min="1550" max="1552" width="14.5703125" customWidth="1"/>
    <col min="1553" max="1553" width="11.5703125" customWidth="1"/>
    <col min="1554" max="1556" width="14.5703125" customWidth="1"/>
    <col min="1557" max="1557" width="11.5703125" customWidth="1"/>
    <col min="1558" max="1560" width="14.5703125" customWidth="1"/>
    <col min="1561" max="1561" width="11.5703125" customWidth="1"/>
    <col min="1562" max="1564" width="14.5703125" customWidth="1"/>
    <col min="1795" max="1795" width="50.140625" customWidth="1"/>
    <col min="1796" max="1796" width="20.42578125" customWidth="1"/>
    <col min="1797" max="1797" width="11.5703125" customWidth="1"/>
    <col min="1798" max="1800" width="14.5703125" customWidth="1"/>
    <col min="1801" max="1801" width="12" customWidth="1"/>
    <col min="1802" max="1804" width="14.5703125" customWidth="1"/>
    <col min="1805" max="1805" width="11.5703125" customWidth="1"/>
    <col min="1806" max="1808" width="14.5703125" customWidth="1"/>
    <col min="1809" max="1809" width="11.5703125" customWidth="1"/>
    <col min="1810" max="1812" width="14.5703125" customWidth="1"/>
    <col min="1813" max="1813" width="11.5703125" customWidth="1"/>
    <col min="1814" max="1816" width="14.5703125" customWidth="1"/>
    <col min="1817" max="1817" width="11.5703125" customWidth="1"/>
    <col min="1818" max="1820" width="14.5703125" customWidth="1"/>
    <col min="2051" max="2051" width="50.140625" customWidth="1"/>
    <col min="2052" max="2052" width="20.42578125" customWidth="1"/>
    <col min="2053" max="2053" width="11.5703125" customWidth="1"/>
    <col min="2054" max="2056" width="14.5703125" customWidth="1"/>
    <col min="2057" max="2057" width="12" customWidth="1"/>
    <col min="2058" max="2060" width="14.5703125" customWidth="1"/>
    <col min="2061" max="2061" width="11.5703125" customWidth="1"/>
    <col min="2062" max="2064" width="14.5703125" customWidth="1"/>
    <col min="2065" max="2065" width="11.5703125" customWidth="1"/>
    <col min="2066" max="2068" width="14.5703125" customWidth="1"/>
    <col min="2069" max="2069" width="11.5703125" customWidth="1"/>
    <col min="2070" max="2072" width="14.5703125" customWidth="1"/>
    <col min="2073" max="2073" width="11.5703125" customWidth="1"/>
    <col min="2074" max="2076" width="14.5703125" customWidth="1"/>
    <col min="2307" max="2307" width="50.140625" customWidth="1"/>
    <col min="2308" max="2308" width="20.42578125" customWidth="1"/>
    <col min="2309" max="2309" width="11.5703125" customWidth="1"/>
    <col min="2310" max="2312" width="14.5703125" customWidth="1"/>
    <col min="2313" max="2313" width="12" customWidth="1"/>
    <col min="2314" max="2316" width="14.5703125" customWidth="1"/>
    <col min="2317" max="2317" width="11.5703125" customWidth="1"/>
    <col min="2318" max="2320" width="14.5703125" customWidth="1"/>
    <col min="2321" max="2321" width="11.5703125" customWidth="1"/>
    <col min="2322" max="2324" width="14.5703125" customWidth="1"/>
    <col min="2325" max="2325" width="11.5703125" customWidth="1"/>
    <col min="2326" max="2328" width="14.5703125" customWidth="1"/>
    <col min="2329" max="2329" width="11.5703125" customWidth="1"/>
    <col min="2330" max="2332" width="14.5703125" customWidth="1"/>
    <col min="2563" max="2563" width="50.140625" customWidth="1"/>
    <col min="2564" max="2564" width="20.42578125" customWidth="1"/>
    <col min="2565" max="2565" width="11.5703125" customWidth="1"/>
    <col min="2566" max="2568" width="14.5703125" customWidth="1"/>
    <col min="2569" max="2569" width="12" customWidth="1"/>
    <col min="2570" max="2572" width="14.5703125" customWidth="1"/>
    <col min="2573" max="2573" width="11.5703125" customWidth="1"/>
    <col min="2574" max="2576" width="14.5703125" customWidth="1"/>
    <col min="2577" max="2577" width="11.5703125" customWidth="1"/>
    <col min="2578" max="2580" width="14.5703125" customWidth="1"/>
    <col min="2581" max="2581" width="11.5703125" customWidth="1"/>
    <col min="2582" max="2584" width="14.5703125" customWidth="1"/>
    <col min="2585" max="2585" width="11.5703125" customWidth="1"/>
    <col min="2586" max="2588" width="14.5703125" customWidth="1"/>
    <col min="2819" max="2819" width="50.140625" customWidth="1"/>
    <col min="2820" max="2820" width="20.42578125" customWidth="1"/>
    <col min="2821" max="2821" width="11.5703125" customWidth="1"/>
    <col min="2822" max="2824" width="14.5703125" customWidth="1"/>
    <col min="2825" max="2825" width="12" customWidth="1"/>
    <col min="2826" max="2828" width="14.5703125" customWidth="1"/>
    <col min="2829" max="2829" width="11.5703125" customWidth="1"/>
    <col min="2830" max="2832" width="14.5703125" customWidth="1"/>
    <col min="2833" max="2833" width="11.5703125" customWidth="1"/>
    <col min="2834" max="2836" width="14.5703125" customWidth="1"/>
    <col min="2837" max="2837" width="11.5703125" customWidth="1"/>
    <col min="2838" max="2840" width="14.5703125" customWidth="1"/>
    <col min="2841" max="2841" width="11.5703125" customWidth="1"/>
    <col min="2842" max="2844" width="14.5703125" customWidth="1"/>
    <col min="3075" max="3075" width="50.140625" customWidth="1"/>
    <col min="3076" max="3076" width="20.42578125" customWidth="1"/>
    <col min="3077" max="3077" width="11.5703125" customWidth="1"/>
    <col min="3078" max="3080" width="14.5703125" customWidth="1"/>
    <col min="3081" max="3081" width="12" customWidth="1"/>
    <col min="3082" max="3084" width="14.5703125" customWidth="1"/>
    <col min="3085" max="3085" width="11.5703125" customWidth="1"/>
    <col min="3086" max="3088" width="14.5703125" customWidth="1"/>
    <col min="3089" max="3089" width="11.5703125" customWidth="1"/>
    <col min="3090" max="3092" width="14.5703125" customWidth="1"/>
    <col min="3093" max="3093" width="11.5703125" customWidth="1"/>
    <col min="3094" max="3096" width="14.5703125" customWidth="1"/>
    <col min="3097" max="3097" width="11.5703125" customWidth="1"/>
    <col min="3098" max="3100" width="14.5703125" customWidth="1"/>
    <col min="3331" max="3331" width="50.140625" customWidth="1"/>
    <col min="3332" max="3332" width="20.42578125" customWidth="1"/>
    <col min="3333" max="3333" width="11.5703125" customWidth="1"/>
    <col min="3334" max="3336" width="14.5703125" customWidth="1"/>
    <col min="3337" max="3337" width="12" customWidth="1"/>
    <col min="3338" max="3340" width="14.5703125" customWidth="1"/>
    <col min="3341" max="3341" width="11.5703125" customWidth="1"/>
    <col min="3342" max="3344" width="14.5703125" customWidth="1"/>
    <col min="3345" max="3345" width="11.5703125" customWidth="1"/>
    <col min="3346" max="3348" width="14.5703125" customWidth="1"/>
    <col min="3349" max="3349" width="11.5703125" customWidth="1"/>
    <col min="3350" max="3352" width="14.5703125" customWidth="1"/>
    <col min="3353" max="3353" width="11.5703125" customWidth="1"/>
    <col min="3354" max="3356" width="14.5703125" customWidth="1"/>
    <col min="3587" max="3587" width="50.140625" customWidth="1"/>
    <col min="3588" max="3588" width="20.42578125" customWidth="1"/>
    <col min="3589" max="3589" width="11.5703125" customWidth="1"/>
    <col min="3590" max="3592" width="14.5703125" customWidth="1"/>
    <col min="3593" max="3593" width="12" customWidth="1"/>
    <col min="3594" max="3596" width="14.5703125" customWidth="1"/>
    <col min="3597" max="3597" width="11.5703125" customWidth="1"/>
    <col min="3598" max="3600" width="14.5703125" customWidth="1"/>
    <col min="3601" max="3601" width="11.5703125" customWidth="1"/>
    <col min="3602" max="3604" width="14.5703125" customWidth="1"/>
    <col min="3605" max="3605" width="11.5703125" customWidth="1"/>
    <col min="3606" max="3608" width="14.5703125" customWidth="1"/>
    <col min="3609" max="3609" width="11.5703125" customWidth="1"/>
    <col min="3610" max="3612" width="14.5703125" customWidth="1"/>
    <col min="3843" max="3843" width="50.140625" customWidth="1"/>
    <col min="3844" max="3844" width="20.42578125" customWidth="1"/>
    <col min="3845" max="3845" width="11.5703125" customWidth="1"/>
    <col min="3846" max="3848" width="14.5703125" customWidth="1"/>
    <col min="3849" max="3849" width="12" customWidth="1"/>
    <col min="3850" max="3852" width="14.5703125" customWidth="1"/>
    <col min="3853" max="3853" width="11.5703125" customWidth="1"/>
    <col min="3854" max="3856" width="14.5703125" customWidth="1"/>
    <col min="3857" max="3857" width="11.5703125" customWidth="1"/>
    <col min="3858" max="3860" width="14.5703125" customWidth="1"/>
    <col min="3861" max="3861" width="11.5703125" customWidth="1"/>
    <col min="3862" max="3864" width="14.5703125" customWidth="1"/>
    <col min="3865" max="3865" width="11.5703125" customWidth="1"/>
    <col min="3866" max="3868" width="14.5703125" customWidth="1"/>
    <col min="4099" max="4099" width="50.140625" customWidth="1"/>
    <col min="4100" max="4100" width="20.42578125" customWidth="1"/>
    <col min="4101" max="4101" width="11.5703125" customWidth="1"/>
    <col min="4102" max="4104" width="14.5703125" customWidth="1"/>
    <col min="4105" max="4105" width="12" customWidth="1"/>
    <col min="4106" max="4108" width="14.5703125" customWidth="1"/>
    <col min="4109" max="4109" width="11.5703125" customWidth="1"/>
    <col min="4110" max="4112" width="14.5703125" customWidth="1"/>
    <col min="4113" max="4113" width="11.5703125" customWidth="1"/>
    <col min="4114" max="4116" width="14.5703125" customWidth="1"/>
    <col min="4117" max="4117" width="11.5703125" customWidth="1"/>
    <col min="4118" max="4120" width="14.5703125" customWidth="1"/>
    <col min="4121" max="4121" width="11.5703125" customWidth="1"/>
    <col min="4122" max="4124" width="14.5703125" customWidth="1"/>
    <col min="4355" max="4355" width="50.140625" customWidth="1"/>
    <col min="4356" max="4356" width="20.42578125" customWidth="1"/>
    <col min="4357" max="4357" width="11.5703125" customWidth="1"/>
    <col min="4358" max="4360" width="14.5703125" customWidth="1"/>
    <col min="4361" max="4361" width="12" customWidth="1"/>
    <col min="4362" max="4364" width="14.5703125" customWidth="1"/>
    <col min="4365" max="4365" width="11.5703125" customWidth="1"/>
    <col min="4366" max="4368" width="14.5703125" customWidth="1"/>
    <col min="4369" max="4369" width="11.5703125" customWidth="1"/>
    <col min="4370" max="4372" width="14.5703125" customWidth="1"/>
    <col min="4373" max="4373" width="11.5703125" customWidth="1"/>
    <col min="4374" max="4376" width="14.5703125" customWidth="1"/>
    <col min="4377" max="4377" width="11.5703125" customWidth="1"/>
    <col min="4378" max="4380" width="14.5703125" customWidth="1"/>
    <col min="4611" max="4611" width="50.140625" customWidth="1"/>
    <col min="4612" max="4612" width="20.42578125" customWidth="1"/>
    <col min="4613" max="4613" width="11.5703125" customWidth="1"/>
    <col min="4614" max="4616" width="14.5703125" customWidth="1"/>
    <col min="4617" max="4617" width="12" customWidth="1"/>
    <col min="4618" max="4620" width="14.5703125" customWidth="1"/>
    <col min="4621" max="4621" width="11.5703125" customWidth="1"/>
    <col min="4622" max="4624" width="14.5703125" customWidth="1"/>
    <col min="4625" max="4625" width="11.5703125" customWidth="1"/>
    <col min="4626" max="4628" width="14.5703125" customWidth="1"/>
    <col min="4629" max="4629" width="11.5703125" customWidth="1"/>
    <col min="4630" max="4632" width="14.5703125" customWidth="1"/>
    <col min="4633" max="4633" width="11.5703125" customWidth="1"/>
    <col min="4634" max="4636" width="14.5703125" customWidth="1"/>
    <col min="4867" max="4867" width="50.140625" customWidth="1"/>
    <col min="4868" max="4868" width="20.42578125" customWidth="1"/>
    <col min="4869" max="4869" width="11.5703125" customWidth="1"/>
    <col min="4870" max="4872" width="14.5703125" customWidth="1"/>
    <col min="4873" max="4873" width="12" customWidth="1"/>
    <col min="4874" max="4876" width="14.5703125" customWidth="1"/>
    <col min="4877" max="4877" width="11.5703125" customWidth="1"/>
    <col min="4878" max="4880" width="14.5703125" customWidth="1"/>
    <col min="4881" max="4881" width="11.5703125" customWidth="1"/>
    <col min="4882" max="4884" width="14.5703125" customWidth="1"/>
    <col min="4885" max="4885" width="11.5703125" customWidth="1"/>
    <col min="4886" max="4888" width="14.5703125" customWidth="1"/>
    <col min="4889" max="4889" width="11.5703125" customWidth="1"/>
    <col min="4890" max="4892" width="14.5703125" customWidth="1"/>
    <col min="5123" max="5123" width="50.140625" customWidth="1"/>
    <col min="5124" max="5124" width="20.42578125" customWidth="1"/>
    <col min="5125" max="5125" width="11.5703125" customWidth="1"/>
    <col min="5126" max="5128" width="14.5703125" customWidth="1"/>
    <col min="5129" max="5129" width="12" customWidth="1"/>
    <col min="5130" max="5132" width="14.5703125" customWidth="1"/>
    <col min="5133" max="5133" width="11.5703125" customWidth="1"/>
    <col min="5134" max="5136" width="14.5703125" customWidth="1"/>
    <col min="5137" max="5137" width="11.5703125" customWidth="1"/>
    <col min="5138" max="5140" width="14.5703125" customWidth="1"/>
    <col min="5141" max="5141" width="11.5703125" customWidth="1"/>
    <col min="5142" max="5144" width="14.5703125" customWidth="1"/>
    <col min="5145" max="5145" width="11.5703125" customWidth="1"/>
    <col min="5146" max="5148" width="14.5703125" customWidth="1"/>
    <col min="5379" max="5379" width="50.140625" customWidth="1"/>
    <col min="5380" max="5380" width="20.42578125" customWidth="1"/>
    <col min="5381" max="5381" width="11.5703125" customWidth="1"/>
    <col min="5382" max="5384" width="14.5703125" customWidth="1"/>
    <col min="5385" max="5385" width="12" customWidth="1"/>
    <col min="5386" max="5388" width="14.5703125" customWidth="1"/>
    <col min="5389" max="5389" width="11.5703125" customWidth="1"/>
    <col min="5390" max="5392" width="14.5703125" customWidth="1"/>
    <col min="5393" max="5393" width="11.5703125" customWidth="1"/>
    <col min="5394" max="5396" width="14.5703125" customWidth="1"/>
    <col min="5397" max="5397" width="11.5703125" customWidth="1"/>
    <col min="5398" max="5400" width="14.5703125" customWidth="1"/>
    <col min="5401" max="5401" width="11.5703125" customWidth="1"/>
    <col min="5402" max="5404" width="14.5703125" customWidth="1"/>
    <col min="5635" max="5635" width="50.140625" customWidth="1"/>
    <col min="5636" max="5636" width="20.42578125" customWidth="1"/>
    <col min="5637" max="5637" width="11.5703125" customWidth="1"/>
    <col min="5638" max="5640" width="14.5703125" customWidth="1"/>
    <col min="5641" max="5641" width="12" customWidth="1"/>
    <col min="5642" max="5644" width="14.5703125" customWidth="1"/>
    <col min="5645" max="5645" width="11.5703125" customWidth="1"/>
    <col min="5646" max="5648" width="14.5703125" customWidth="1"/>
    <col min="5649" max="5649" width="11.5703125" customWidth="1"/>
    <col min="5650" max="5652" width="14.5703125" customWidth="1"/>
    <col min="5653" max="5653" width="11.5703125" customWidth="1"/>
    <col min="5654" max="5656" width="14.5703125" customWidth="1"/>
    <col min="5657" max="5657" width="11.5703125" customWidth="1"/>
    <col min="5658" max="5660" width="14.5703125" customWidth="1"/>
    <col min="5891" max="5891" width="50.140625" customWidth="1"/>
    <col min="5892" max="5892" width="20.42578125" customWidth="1"/>
    <col min="5893" max="5893" width="11.5703125" customWidth="1"/>
    <col min="5894" max="5896" width="14.5703125" customWidth="1"/>
    <col min="5897" max="5897" width="12" customWidth="1"/>
    <col min="5898" max="5900" width="14.5703125" customWidth="1"/>
    <col min="5901" max="5901" width="11.5703125" customWidth="1"/>
    <col min="5902" max="5904" width="14.5703125" customWidth="1"/>
    <col min="5905" max="5905" width="11.5703125" customWidth="1"/>
    <col min="5906" max="5908" width="14.5703125" customWidth="1"/>
    <col min="5909" max="5909" width="11.5703125" customWidth="1"/>
    <col min="5910" max="5912" width="14.5703125" customWidth="1"/>
    <col min="5913" max="5913" width="11.5703125" customWidth="1"/>
    <col min="5914" max="5916" width="14.5703125" customWidth="1"/>
    <col min="6147" max="6147" width="50.140625" customWidth="1"/>
    <col min="6148" max="6148" width="20.42578125" customWidth="1"/>
    <col min="6149" max="6149" width="11.5703125" customWidth="1"/>
    <col min="6150" max="6152" width="14.5703125" customWidth="1"/>
    <col min="6153" max="6153" width="12" customWidth="1"/>
    <col min="6154" max="6156" width="14.5703125" customWidth="1"/>
    <col min="6157" max="6157" width="11.5703125" customWidth="1"/>
    <col min="6158" max="6160" width="14.5703125" customWidth="1"/>
    <col min="6161" max="6161" width="11.5703125" customWidth="1"/>
    <col min="6162" max="6164" width="14.5703125" customWidth="1"/>
    <col min="6165" max="6165" width="11.5703125" customWidth="1"/>
    <col min="6166" max="6168" width="14.5703125" customWidth="1"/>
    <col min="6169" max="6169" width="11.5703125" customWidth="1"/>
    <col min="6170" max="6172" width="14.5703125" customWidth="1"/>
    <col min="6403" max="6403" width="50.140625" customWidth="1"/>
    <col min="6404" max="6404" width="20.42578125" customWidth="1"/>
    <col min="6405" max="6405" width="11.5703125" customWidth="1"/>
    <col min="6406" max="6408" width="14.5703125" customWidth="1"/>
    <col min="6409" max="6409" width="12" customWidth="1"/>
    <col min="6410" max="6412" width="14.5703125" customWidth="1"/>
    <col min="6413" max="6413" width="11.5703125" customWidth="1"/>
    <col min="6414" max="6416" width="14.5703125" customWidth="1"/>
    <col min="6417" max="6417" width="11.5703125" customWidth="1"/>
    <col min="6418" max="6420" width="14.5703125" customWidth="1"/>
    <col min="6421" max="6421" width="11.5703125" customWidth="1"/>
    <col min="6422" max="6424" width="14.5703125" customWidth="1"/>
    <col min="6425" max="6425" width="11.5703125" customWidth="1"/>
    <col min="6426" max="6428" width="14.5703125" customWidth="1"/>
    <col min="6659" max="6659" width="50.140625" customWidth="1"/>
    <col min="6660" max="6660" width="20.42578125" customWidth="1"/>
    <col min="6661" max="6661" width="11.5703125" customWidth="1"/>
    <col min="6662" max="6664" width="14.5703125" customWidth="1"/>
    <col min="6665" max="6665" width="12" customWidth="1"/>
    <col min="6666" max="6668" width="14.5703125" customWidth="1"/>
    <col min="6669" max="6669" width="11.5703125" customWidth="1"/>
    <col min="6670" max="6672" width="14.5703125" customWidth="1"/>
    <col min="6673" max="6673" width="11.5703125" customWidth="1"/>
    <col min="6674" max="6676" width="14.5703125" customWidth="1"/>
    <col min="6677" max="6677" width="11.5703125" customWidth="1"/>
    <col min="6678" max="6680" width="14.5703125" customWidth="1"/>
    <col min="6681" max="6681" width="11.5703125" customWidth="1"/>
    <col min="6682" max="6684" width="14.5703125" customWidth="1"/>
    <col min="6915" max="6915" width="50.140625" customWidth="1"/>
    <col min="6916" max="6916" width="20.42578125" customWidth="1"/>
    <col min="6917" max="6917" width="11.5703125" customWidth="1"/>
    <col min="6918" max="6920" width="14.5703125" customWidth="1"/>
    <col min="6921" max="6921" width="12" customWidth="1"/>
    <col min="6922" max="6924" width="14.5703125" customWidth="1"/>
    <col min="6925" max="6925" width="11.5703125" customWidth="1"/>
    <col min="6926" max="6928" width="14.5703125" customWidth="1"/>
    <col min="6929" max="6929" width="11.5703125" customWidth="1"/>
    <col min="6930" max="6932" width="14.5703125" customWidth="1"/>
    <col min="6933" max="6933" width="11.5703125" customWidth="1"/>
    <col min="6934" max="6936" width="14.5703125" customWidth="1"/>
    <col min="6937" max="6937" width="11.5703125" customWidth="1"/>
    <col min="6938" max="6940" width="14.5703125" customWidth="1"/>
    <col min="7171" max="7171" width="50.140625" customWidth="1"/>
    <col min="7172" max="7172" width="20.42578125" customWidth="1"/>
    <col min="7173" max="7173" width="11.5703125" customWidth="1"/>
    <col min="7174" max="7176" width="14.5703125" customWidth="1"/>
    <col min="7177" max="7177" width="12" customWidth="1"/>
    <col min="7178" max="7180" width="14.5703125" customWidth="1"/>
    <col min="7181" max="7181" width="11.5703125" customWidth="1"/>
    <col min="7182" max="7184" width="14.5703125" customWidth="1"/>
    <col min="7185" max="7185" width="11.5703125" customWidth="1"/>
    <col min="7186" max="7188" width="14.5703125" customWidth="1"/>
    <col min="7189" max="7189" width="11.5703125" customWidth="1"/>
    <col min="7190" max="7192" width="14.5703125" customWidth="1"/>
    <col min="7193" max="7193" width="11.5703125" customWidth="1"/>
    <col min="7194" max="7196" width="14.5703125" customWidth="1"/>
    <col min="7427" max="7427" width="50.140625" customWidth="1"/>
    <col min="7428" max="7428" width="20.42578125" customWidth="1"/>
    <col min="7429" max="7429" width="11.5703125" customWidth="1"/>
    <col min="7430" max="7432" width="14.5703125" customWidth="1"/>
    <col min="7433" max="7433" width="12" customWidth="1"/>
    <col min="7434" max="7436" width="14.5703125" customWidth="1"/>
    <col min="7437" max="7437" width="11.5703125" customWidth="1"/>
    <col min="7438" max="7440" width="14.5703125" customWidth="1"/>
    <col min="7441" max="7441" width="11.5703125" customWidth="1"/>
    <col min="7442" max="7444" width="14.5703125" customWidth="1"/>
    <col min="7445" max="7445" width="11.5703125" customWidth="1"/>
    <col min="7446" max="7448" width="14.5703125" customWidth="1"/>
    <col min="7449" max="7449" width="11.5703125" customWidth="1"/>
    <col min="7450" max="7452" width="14.5703125" customWidth="1"/>
    <col min="7683" max="7683" width="50.140625" customWidth="1"/>
    <col min="7684" max="7684" width="20.42578125" customWidth="1"/>
    <col min="7685" max="7685" width="11.5703125" customWidth="1"/>
    <col min="7686" max="7688" width="14.5703125" customWidth="1"/>
    <col min="7689" max="7689" width="12" customWidth="1"/>
    <col min="7690" max="7692" width="14.5703125" customWidth="1"/>
    <col min="7693" max="7693" width="11.5703125" customWidth="1"/>
    <col min="7694" max="7696" width="14.5703125" customWidth="1"/>
    <col min="7697" max="7697" width="11.5703125" customWidth="1"/>
    <col min="7698" max="7700" width="14.5703125" customWidth="1"/>
    <col min="7701" max="7701" width="11.5703125" customWidth="1"/>
    <col min="7702" max="7704" width="14.5703125" customWidth="1"/>
    <col min="7705" max="7705" width="11.5703125" customWidth="1"/>
    <col min="7706" max="7708" width="14.5703125" customWidth="1"/>
    <col min="7939" max="7939" width="50.140625" customWidth="1"/>
    <col min="7940" max="7940" width="20.42578125" customWidth="1"/>
    <col min="7941" max="7941" width="11.5703125" customWidth="1"/>
    <col min="7942" max="7944" width="14.5703125" customWidth="1"/>
    <col min="7945" max="7945" width="12" customWidth="1"/>
    <col min="7946" max="7948" width="14.5703125" customWidth="1"/>
    <col min="7949" max="7949" width="11.5703125" customWidth="1"/>
    <col min="7950" max="7952" width="14.5703125" customWidth="1"/>
    <col min="7953" max="7953" width="11.5703125" customWidth="1"/>
    <col min="7954" max="7956" width="14.5703125" customWidth="1"/>
    <col min="7957" max="7957" width="11.5703125" customWidth="1"/>
    <col min="7958" max="7960" width="14.5703125" customWidth="1"/>
    <col min="7961" max="7961" width="11.5703125" customWidth="1"/>
    <col min="7962" max="7964" width="14.5703125" customWidth="1"/>
    <col min="8195" max="8195" width="50.140625" customWidth="1"/>
    <col min="8196" max="8196" width="20.42578125" customWidth="1"/>
    <col min="8197" max="8197" width="11.5703125" customWidth="1"/>
    <col min="8198" max="8200" width="14.5703125" customWidth="1"/>
    <col min="8201" max="8201" width="12" customWidth="1"/>
    <col min="8202" max="8204" width="14.5703125" customWidth="1"/>
    <col min="8205" max="8205" width="11.5703125" customWidth="1"/>
    <col min="8206" max="8208" width="14.5703125" customWidth="1"/>
    <col min="8209" max="8209" width="11.5703125" customWidth="1"/>
    <col min="8210" max="8212" width="14.5703125" customWidth="1"/>
    <col min="8213" max="8213" width="11.5703125" customWidth="1"/>
    <col min="8214" max="8216" width="14.5703125" customWidth="1"/>
    <col min="8217" max="8217" width="11.5703125" customWidth="1"/>
    <col min="8218" max="8220" width="14.5703125" customWidth="1"/>
    <col min="8451" max="8451" width="50.140625" customWidth="1"/>
    <col min="8452" max="8452" width="20.42578125" customWidth="1"/>
    <col min="8453" max="8453" width="11.5703125" customWidth="1"/>
    <col min="8454" max="8456" width="14.5703125" customWidth="1"/>
    <col min="8457" max="8457" width="12" customWidth="1"/>
    <col min="8458" max="8460" width="14.5703125" customWidth="1"/>
    <col min="8461" max="8461" width="11.5703125" customWidth="1"/>
    <col min="8462" max="8464" width="14.5703125" customWidth="1"/>
    <col min="8465" max="8465" width="11.5703125" customWidth="1"/>
    <col min="8466" max="8468" width="14.5703125" customWidth="1"/>
    <col min="8469" max="8469" width="11.5703125" customWidth="1"/>
    <col min="8470" max="8472" width="14.5703125" customWidth="1"/>
    <col min="8473" max="8473" width="11.5703125" customWidth="1"/>
    <col min="8474" max="8476" width="14.5703125" customWidth="1"/>
    <col min="8707" max="8707" width="50.140625" customWidth="1"/>
    <col min="8708" max="8708" width="20.42578125" customWidth="1"/>
    <col min="8709" max="8709" width="11.5703125" customWidth="1"/>
    <col min="8710" max="8712" width="14.5703125" customWidth="1"/>
    <col min="8713" max="8713" width="12" customWidth="1"/>
    <col min="8714" max="8716" width="14.5703125" customWidth="1"/>
    <col min="8717" max="8717" width="11.5703125" customWidth="1"/>
    <col min="8718" max="8720" width="14.5703125" customWidth="1"/>
    <col min="8721" max="8721" width="11.5703125" customWidth="1"/>
    <col min="8722" max="8724" width="14.5703125" customWidth="1"/>
    <col min="8725" max="8725" width="11.5703125" customWidth="1"/>
    <col min="8726" max="8728" width="14.5703125" customWidth="1"/>
    <col min="8729" max="8729" width="11.5703125" customWidth="1"/>
    <col min="8730" max="8732" width="14.5703125" customWidth="1"/>
    <col min="8963" max="8963" width="50.140625" customWidth="1"/>
    <col min="8964" max="8964" width="20.42578125" customWidth="1"/>
    <col min="8965" max="8965" width="11.5703125" customWidth="1"/>
    <col min="8966" max="8968" width="14.5703125" customWidth="1"/>
    <col min="8969" max="8969" width="12" customWidth="1"/>
    <col min="8970" max="8972" width="14.5703125" customWidth="1"/>
    <col min="8973" max="8973" width="11.5703125" customWidth="1"/>
    <col min="8974" max="8976" width="14.5703125" customWidth="1"/>
    <col min="8977" max="8977" width="11.5703125" customWidth="1"/>
    <col min="8978" max="8980" width="14.5703125" customWidth="1"/>
    <col min="8981" max="8981" width="11.5703125" customWidth="1"/>
    <col min="8982" max="8984" width="14.5703125" customWidth="1"/>
    <col min="8985" max="8985" width="11.5703125" customWidth="1"/>
    <col min="8986" max="8988" width="14.5703125" customWidth="1"/>
    <col min="9219" max="9219" width="50.140625" customWidth="1"/>
    <col min="9220" max="9220" width="20.42578125" customWidth="1"/>
    <col min="9221" max="9221" width="11.5703125" customWidth="1"/>
    <col min="9222" max="9224" width="14.5703125" customWidth="1"/>
    <col min="9225" max="9225" width="12" customWidth="1"/>
    <col min="9226" max="9228" width="14.5703125" customWidth="1"/>
    <col min="9229" max="9229" width="11.5703125" customWidth="1"/>
    <col min="9230" max="9232" width="14.5703125" customWidth="1"/>
    <col min="9233" max="9233" width="11.5703125" customWidth="1"/>
    <col min="9234" max="9236" width="14.5703125" customWidth="1"/>
    <col min="9237" max="9237" width="11.5703125" customWidth="1"/>
    <col min="9238" max="9240" width="14.5703125" customWidth="1"/>
    <col min="9241" max="9241" width="11.5703125" customWidth="1"/>
    <col min="9242" max="9244" width="14.5703125" customWidth="1"/>
    <col min="9475" max="9475" width="50.140625" customWidth="1"/>
    <col min="9476" max="9476" width="20.42578125" customWidth="1"/>
    <col min="9477" max="9477" width="11.5703125" customWidth="1"/>
    <col min="9478" max="9480" width="14.5703125" customWidth="1"/>
    <col min="9481" max="9481" width="12" customWidth="1"/>
    <col min="9482" max="9484" width="14.5703125" customWidth="1"/>
    <col min="9485" max="9485" width="11.5703125" customWidth="1"/>
    <col min="9486" max="9488" width="14.5703125" customWidth="1"/>
    <col min="9489" max="9489" width="11.5703125" customWidth="1"/>
    <col min="9490" max="9492" width="14.5703125" customWidth="1"/>
    <col min="9493" max="9493" width="11.5703125" customWidth="1"/>
    <col min="9494" max="9496" width="14.5703125" customWidth="1"/>
    <col min="9497" max="9497" width="11.5703125" customWidth="1"/>
    <col min="9498" max="9500" width="14.5703125" customWidth="1"/>
    <col min="9731" max="9731" width="50.140625" customWidth="1"/>
    <col min="9732" max="9732" width="20.42578125" customWidth="1"/>
    <col min="9733" max="9733" width="11.5703125" customWidth="1"/>
    <col min="9734" max="9736" width="14.5703125" customWidth="1"/>
    <col min="9737" max="9737" width="12" customWidth="1"/>
    <col min="9738" max="9740" width="14.5703125" customWidth="1"/>
    <col min="9741" max="9741" width="11.5703125" customWidth="1"/>
    <col min="9742" max="9744" width="14.5703125" customWidth="1"/>
    <col min="9745" max="9745" width="11.5703125" customWidth="1"/>
    <col min="9746" max="9748" width="14.5703125" customWidth="1"/>
    <col min="9749" max="9749" width="11.5703125" customWidth="1"/>
    <col min="9750" max="9752" width="14.5703125" customWidth="1"/>
    <col min="9753" max="9753" width="11.5703125" customWidth="1"/>
    <col min="9754" max="9756" width="14.5703125" customWidth="1"/>
    <col min="9987" max="9987" width="50.140625" customWidth="1"/>
    <col min="9988" max="9988" width="20.42578125" customWidth="1"/>
    <col min="9989" max="9989" width="11.5703125" customWidth="1"/>
    <col min="9990" max="9992" width="14.5703125" customWidth="1"/>
    <col min="9993" max="9993" width="12" customWidth="1"/>
    <col min="9994" max="9996" width="14.5703125" customWidth="1"/>
    <col min="9997" max="9997" width="11.5703125" customWidth="1"/>
    <col min="9998" max="10000" width="14.5703125" customWidth="1"/>
    <col min="10001" max="10001" width="11.5703125" customWidth="1"/>
    <col min="10002" max="10004" width="14.5703125" customWidth="1"/>
    <col min="10005" max="10005" width="11.5703125" customWidth="1"/>
    <col min="10006" max="10008" width="14.5703125" customWidth="1"/>
    <col min="10009" max="10009" width="11.5703125" customWidth="1"/>
    <col min="10010" max="10012" width="14.5703125" customWidth="1"/>
    <col min="10243" max="10243" width="50.140625" customWidth="1"/>
    <col min="10244" max="10244" width="20.42578125" customWidth="1"/>
    <col min="10245" max="10245" width="11.5703125" customWidth="1"/>
    <col min="10246" max="10248" width="14.5703125" customWidth="1"/>
    <col min="10249" max="10249" width="12" customWidth="1"/>
    <col min="10250" max="10252" width="14.5703125" customWidth="1"/>
    <col min="10253" max="10253" width="11.5703125" customWidth="1"/>
    <col min="10254" max="10256" width="14.5703125" customWidth="1"/>
    <col min="10257" max="10257" width="11.5703125" customWidth="1"/>
    <col min="10258" max="10260" width="14.5703125" customWidth="1"/>
    <col min="10261" max="10261" width="11.5703125" customWidth="1"/>
    <col min="10262" max="10264" width="14.5703125" customWidth="1"/>
    <col min="10265" max="10265" width="11.5703125" customWidth="1"/>
    <col min="10266" max="10268" width="14.5703125" customWidth="1"/>
    <col min="10499" max="10499" width="50.140625" customWidth="1"/>
    <col min="10500" max="10500" width="20.42578125" customWidth="1"/>
    <col min="10501" max="10501" width="11.5703125" customWidth="1"/>
    <col min="10502" max="10504" width="14.5703125" customWidth="1"/>
    <col min="10505" max="10505" width="12" customWidth="1"/>
    <col min="10506" max="10508" width="14.5703125" customWidth="1"/>
    <col min="10509" max="10509" width="11.5703125" customWidth="1"/>
    <col min="10510" max="10512" width="14.5703125" customWidth="1"/>
    <col min="10513" max="10513" width="11.5703125" customWidth="1"/>
    <col min="10514" max="10516" width="14.5703125" customWidth="1"/>
    <col min="10517" max="10517" width="11.5703125" customWidth="1"/>
    <col min="10518" max="10520" width="14.5703125" customWidth="1"/>
    <col min="10521" max="10521" width="11.5703125" customWidth="1"/>
    <col min="10522" max="10524" width="14.5703125" customWidth="1"/>
    <col min="10755" max="10755" width="50.140625" customWidth="1"/>
    <col min="10756" max="10756" width="20.42578125" customWidth="1"/>
    <col min="10757" max="10757" width="11.5703125" customWidth="1"/>
    <col min="10758" max="10760" width="14.5703125" customWidth="1"/>
    <col min="10761" max="10761" width="12" customWidth="1"/>
    <col min="10762" max="10764" width="14.5703125" customWidth="1"/>
    <col min="10765" max="10765" width="11.5703125" customWidth="1"/>
    <col min="10766" max="10768" width="14.5703125" customWidth="1"/>
    <col min="10769" max="10769" width="11.5703125" customWidth="1"/>
    <col min="10770" max="10772" width="14.5703125" customWidth="1"/>
    <col min="10773" max="10773" width="11.5703125" customWidth="1"/>
    <col min="10774" max="10776" width="14.5703125" customWidth="1"/>
    <col min="10777" max="10777" width="11.5703125" customWidth="1"/>
    <col min="10778" max="10780" width="14.5703125" customWidth="1"/>
    <col min="11011" max="11011" width="50.140625" customWidth="1"/>
    <col min="11012" max="11012" width="20.42578125" customWidth="1"/>
    <col min="11013" max="11013" width="11.5703125" customWidth="1"/>
    <col min="11014" max="11016" width="14.5703125" customWidth="1"/>
    <col min="11017" max="11017" width="12" customWidth="1"/>
    <col min="11018" max="11020" width="14.5703125" customWidth="1"/>
    <col min="11021" max="11021" width="11.5703125" customWidth="1"/>
    <col min="11022" max="11024" width="14.5703125" customWidth="1"/>
    <col min="11025" max="11025" width="11.5703125" customWidth="1"/>
    <col min="11026" max="11028" width="14.5703125" customWidth="1"/>
    <col min="11029" max="11029" width="11.5703125" customWidth="1"/>
    <col min="11030" max="11032" width="14.5703125" customWidth="1"/>
    <col min="11033" max="11033" width="11.5703125" customWidth="1"/>
    <col min="11034" max="11036" width="14.5703125" customWidth="1"/>
    <col min="11267" max="11267" width="50.140625" customWidth="1"/>
    <col min="11268" max="11268" width="20.42578125" customWidth="1"/>
    <col min="11269" max="11269" width="11.5703125" customWidth="1"/>
    <col min="11270" max="11272" width="14.5703125" customWidth="1"/>
    <col min="11273" max="11273" width="12" customWidth="1"/>
    <col min="11274" max="11276" width="14.5703125" customWidth="1"/>
    <col min="11277" max="11277" width="11.5703125" customWidth="1"/>
    <col min="11278" max="11280" width="14.5703125" customWidth="1"/>
    <col min="11281" max="11281" width="11.5703125" customWidth="1"/>
    <col min="11282" max="11284" width="14.5703125" customWidth="1"/>
    <col min="11285" max="11285" width="11.5703125" customWidth="1"/>
    <col min="11286" max="11288" width="14.5703125" customWidth="1"/>
    <col min="11289" max="11289" width="11.5703125" customWidth="1"/>
    <col min="11290" max="11292" width="14.5703125" customWidth="1"/>
    <col min="11523" max="11523" width="50.140625" customWidth="1"/>
    <col min="11524" max="11524" width="20.42578125" customWidth="1"/>
    <col min="11525" max="11525" width="11.5703125" customWidth="1"/>
    <col min="11526" max="11528" width="14.5703125" customWidth="1"/>
    <col min="11529" max="11529" width="12" customWidth="1"/>
    <col min="11530" max="11532" width="14.5703125" customWidth="1"/>
    <col min="11533" max="11533" width="11.5703125" customWidth="1"/>
    <col min="11534" max="11536" width="14.5703125" customWidth="1"/>
    <col min="11537" max="11537" width="11.5703125" customWidth="1"/>
    <col min="11538" max="11540" width="14.5703125" customWidth="1"/>
    <col min="11541" max="11541" width="11.5703125" customWidth="1"/>
    <col min="11542" max="11544" width="14.5703125" customWidth="1"/>
    <col min="11545" max="11545" width="11.5703125" customWidth="1"/>
    <col min="11546" max="11548" width="14.5703125" customWidth="1"/>
    <col min="11779" max="11779" width="50.140625" customWidth="1"/>
    <col min="11780" max="11780" width="20.42578125" customWidth="1"/>
    <col min="11781" max="11781" width="11.5703125" customWidth="1"/>
    <col min="11782" max="11784" width="14.5703125" customWidth="1"/>
    <col min="11785" max="11785" width="12" customWidth="1"/>
    <col min="11786" max="11788" width="14.5703125" customWidth="1"/>
    <col min="11789" max="11789" width="11.5703125" customWidth="1"/>
    <col min="11790" max="11792" width="14.5703125" customWidth="1"/>
    <col min="11793" max="11793" width="11.5703125" customWidth="1"/>
    <col min="11794" max="11796" width="14.5703125" customWidth="1"/>
    <col min="11797" max="11797" width="11.5703125" customWidth="1"/>
    <col min="11798" max="11800" width="14.5703125" customWidth="1"/>
    <col min="11801" max="11801" width="11.5703125" customWidth="1"/>
    <col min="11802" max="11804" width="14.5703125" customWidth="1"/>
    <col min="12035" max="12035" width="50.140625" customWidth="1"/>
    <col min="12036" max="12036" width="20.42578125" customWidth="1"/>
    <col min="12037" max="12037" width="11.5703125" customWidth="1"/>
    <col min="12038" max="12040" width="14.5703125" customWidth="1"/>
    <col min="12041" max="12041" width="12" customWidth="1"/>
    <col min="12042" max="12044" width="14.5703125" customWidth="1"/>
    <col min="12045" max="12045" width="11.5703125" customWidth="1"/>
    <col min="12046" max="12048" width="14.5703125" customWidth="1"/>
    <col min="12049" max="12049" width="11.5703125" customWidth="1"/>
    <col min="12050" max="12052" width="14.5703125" customWidth="1"/>
    <col min="12053" max="12053" width="11.5703125" customWidth="1"/>
    <col min="12054" max="12056" width="14.5703125" customWidth="1"/>
    <col min="12057" max="12057" width="11.5703125" customWidth="1"/>
    <col min="12058" max="12060" width="14.5703125" customWidth="1"/>
    <col min="12291" max="12291" width="50.140625" customWidth="1"/>
    <col min="12292" max="12292" width="20.42578125" customWidth="1"/>
    <col min="12293" max="12293" width="11.5703125" customWidth="1"/>
    <col min="12294" max="12296" width="14.5703125" customWidth="1"/>
    <col min="12297" max="12297" width="12" customWidth="1"/>
    <col min="12298" max="12300" width="14.5703125" customWidth="1"/>
    <col min="12301" max="12301" width="11.5703125" customWidth="1"/>
    <col min="12302" max="12304" width="14.5703125" customWidth="1"/>
    <col min="12305" max="12305" width="11.5703125" customWidth="1"/>
    <col min="12306" max="12308" width="14.5703125" customWidth="1"/>
    <col min="12309" max="12309" width="11.5703125" customWidth="1"/>
    <col min="12310" max="12312" width="14.5703125" customWidth="1"/>
    <col min="12313" max="12313" width="11.5703125" customWidth="1"/>
    <col min="12314" max="12316" width="14.5703125" customWidth="1"/>
    <col min="12547" max="12547" width="50.140625" customWidth="1"/>
    <col min="12548" max="12548" width="20.42578125" customWidth="1"/>
    <col min="12549" max="12549" width="11.5703125" customWidth="1"/>
    <col min="12550" max="12552" width="14.5703125" customWidth="1"/>
    <col min="12553" max="12553" width="12" customWidth="1"/>
    <col min="12554" max="12556" width="14.5703125" customWidth="1"/>
    <col min="12557" max="12557" width="11.5703125" customWidth="1"/>
    <col min="12558" max="12560" width="14.5703125" customWidth="1"/>
    <col min="12561" max="12561" width="11.5703125" customWidth="1"/>
    <col min="12562" max="12564" width="14.5703125" customWidth="1"/>
    <col min="12565" max="12565" width="11.5703125" customWidth="1"/>
    <col min="12566" max="12568" width="14.5703125" customWidth="1"/>
    <col min="12569" max="12569" width="11.5703125" customWidth="1"/>
    <col min="12570" max="12572" width="14.5703125" customWidth="1"/>
    <col min="12803" max="12803" width="50.140625" customWidth="1"/>
    <col min="12804" max="12804" width="20.42578125" customWidth="1"/>
    <col min="12805" max="12805" width="11.5703125" customWidth="1"/>
    <col min="12806" max="12808" width="14.5703125" customWidth="1"/>
    <col min="12809" max="12809" width="12" customWidth="1"/>
    <col min="12810" max="12812" width="14.5703125" customWidth="1"/>
    <col min="12813" max="12813" width="11.5703125" customWidth="1"/>
    <col min="12814" max="12816" width="14.5703125" customWidth="1"/>
    <col min="12817" max="12817" width="11.5703125" customWidth="1"/>
    <col min="12818" max="12820" width="14.5703125" customWidth="1"/>
    <col min="12821" max="12821" width="11.5703125" customWidth="1"/>
    <col min="12822" max="12824" width="14.5703125" customWidth="1"/>
    <col min="12825" max="12825" width="11.5703125" customWidth="1"/>
    <col min="12826" max="12828" width="14.5703125" customWidth="1"/>
    <col min="13059" max="13059" width="50.140625" customWidth="1"/>
    <col min="13060" max="13060" width="20.42578125" customWidth="1"/>
    <col min="13061" max="13061" width="11.5703125" customWidth="1"/>
    <col min="13062" max="13064" width="14.5703125" customWidth="1"/>
    <col min="13065" max="13065" width="12" customWidth="1"/>
    <col min="13066" max="13068" width="14.5703125" customWidth="1"/>
    <col min="13069" max="13069" width="11.5703125" customWidth="1"/>
    <col min="13070" max="13072" width="14.5703125" customWidth="1"/>
    <col min="13073" max="13073" width="11.5703125" customWidth="1"/>
    <col min="13074" max="13076" width="14.5703125" customWidth="1"/>
    <col min="13077" max="13077" width="11.5703125" customWidth="1"/>
    <col min="13078" max="13080" width="14.5703125" customWidth="1"/>
    <col min="13081" max="13081" width="11.5703125" customWidth="1"/>
    <col min="13082" max="13084" width="14.5703125" customWidth="1"/>
    <col min="13315" max="13315" width="50.140625" customWidth="1"/>
    <col min="13316" max="13316" width="20.42578125" customWidth="1"/>
    <col min="13317" max="13317" width="11.5703125" customWidth="1"/>
    <col min="13318" max="13320" width="14.5703125" customWidth="1"/>
    <col min="13321" max="13321" width="12" customWidth="1"/>
    <col min="13322" max="13324" width="14.5703125" customWidth="1"/>
    <col min="13325" max="13325" width="11.5703125" customWidth="1"/>
    <col min="13326" max="13328" width="14.5703125" customWidth="1"/>
    <col min="13329" max="13329" width="11.5703125" customWidth="1"/>
    <col min="13330" max="13332" width="14.5703125" customWidth="1"/>
    <col min="13333" max="13333" width="11.5703125" customWidth="1"/>
    <col min="13334" max="13336" width="14.5703125" customWidth="1"/>
    <col min="13337" max="13337" width="11.5703125" customWidth="1"/>
    <col min="13338" max="13340" width="14.5703125" customWidth="1"/>
    <col min="13571" max="13571" width="50.140625" customWidth="1"/>
    <col min="13572" max="13572" width="20.42578125" customWidth="1"/>
    <col min="13573" max="13573" width="11.5703125" customWidth="1"/>
    <col min="13574" max="13576" width="14.5703125" customWidth="1"/>
    <col min="13577" max="13577" width="12" customWidth="1"/>
    <col min="13578" max="13580" width="14.5703125" customWidth="1"/>
    <col min="13581" max="13581" width="11.5703125" customWidth="1"/>
    <col min="13582" max="13584" width="14.5703125" customWidth="1"/>
    <col min="13585" max="13585" width="11.5703125" customWidth="1"/>
    <col min="13586" max="13588" width="14.5703125" customWidth="1"/>
    <col min="13589" max="13589" width="11.5703125" customWidth="1"/>
    <col min="13590" max="13592" width="14.5703125" customWidth="1"/>
    <col min="13593" max="13593" width="11.5703125" customWidth="1"/>
    <col min="13594" max="13596" width="14.5703125" customWidth="1"/>
    <col min="13827" max="13827" width="50.140625" customWidth="1"/>
    <col min="13828" max="13828" width="20.42578125" customWidth="1"/>
    <col min="13829" max="13829" width="11.5703125" customWidth="1"/>
    <col min="13830" max="13832" width="14.5703125" customWidth="1"/>
    <col min="13833" max="13833" width="12" customWidth="1"/>
    <col min="13834" max="13836" width="14.5703125" customWidth="1"/>
    <col min="13837" max="13837" width="11.5703125" customWidth="1"/>
    <col min="13838" max="13840" width="14.5703125" customWidth="1"/>
    <col min="13841" max="13841" width="11.5703125" customWidth="1"/>
    <col min="13842" max="13844" width="14.5703125" customWidth="1"/>
    <col min="13845" max="13845" width="11.5703125" customWidth="1"/>
    <col min="13846" max="13848" width="14.5703125" customWidth="1"/>
    <col min="13849" max="13849" width="11.5703125" customWidth="1"/>
    <col min="13850" max="13852" width="14.5703125" customWidth="1"/>
    <col min="14083" max="14083" width="50.140625" customWidth="1"/>
    <col min="14084" max="14084" width="20.42578125" customWidth="1"/>
    <col min="14085" max="14085" width="11.5703125" customWidth="1"/>
    <col min="14086" max="14088" width="14.5703125" customWidth="1"/>
    <col min="14089" max="14089" width="12" customWidth="1"/>
    <col min="14090" max="14092" width="14.5703125" customWidth="1"/>
    <col min="14093" max="14093" width="11.5703125" customWidth="1"/>
    <col min="14094" max="14096" width="14.5703125" customWidth="1"/>
    <col min="14097" max="14097" width="11.5703125" customWidth="1"/>
    <col min="14098" max="14100" width="14.5703125" customWidth="1"/>
    <col min="14101" max="14101" width="11.5703125" customWidth="1"/>
    <col min="14102" max="14104" width="14.5703125" customWidth="1"/>
    <col min="14105" max="14105" width="11.5703125" customWidth="1"/>
    <col min="14106" max="14108" width="14.5703125" customWidth="1"/>
    <col min="14339" max="14339" width="50.140625" customWidth="1"/>
    <col min="14340" max="14340" width="20.42578125" customWidth="1"/>
    <col min="14341" max="14341" width="11.5703125" customWidth="1"/>
    <col min="14342" max="14344" width="14.5703125" customWidth="1"/>
    <col min="14345" max="14345" width="12" customWidth="1"/>
    <col min="14346" max="14348" width="14.5703125" customWidth="1"/>
    <col min="14349" max="14349" width="11.5703125" customWidth="1"/>
    <col min="14350" max="14352" width="14.5703125" customWidth="1"/>
    <col min="14353" max="14353" width="11.5703125" customWidth="1"/>
    <col min="14354" max="14356" width="14.5703125" customWidth="1"/>
    <col min="14357" max="14357" width="11.5703125" customWidth="1"/>
    <col min="14358" max="14360" width="14.5703125" customWidth="1"/>
    <col min="14361" max="14361" width="11.5703125" customWidth="1"/>
    <col min="14362" max="14364" width="14.5703125" customWidth="1"/>
    <col min="14595" max="14595" width="50.140625" customWidth="1"/>
    <col min="14596" max="14596" width="20.42578125" customWidth="1"/>
    <col min="14597" max="14597" width="11.5703125" customWidth="1"/>
    <col min="14598" max="14600" width="14.5703125" customWidth="1"/>
    <col min="14601" max="14601" width="12" customWidth="1"/>
    <col min="14602" max="14604" width="14.5703125" customWidth="1"/>
    <col min="14605" max="14605" width="11.5703125" customWidth="1"/>
    <col min="14606" max="14608" width="14.5703125" customWidth="1"/>
    <col min="14609" max="14609" width="11.5703125" customWidth="1"/>
    <col min="14610" max="14612" width="14.5703125" customWidth="1"/>
    <col min="14613" max="14613" width="11.5703125" customWidth="1"/>
    <col min="14614" max="14616" width="14.5703125" customWidth="1"/>
    <col min="14617" max="14617" width="11.5703125" customWidth="1"/>
    <col min="14618" max="14620" width="14.5703125" customWidth="1"/>
    <col min="14851" max="14851" width="50.140625" customWidth="1"/>
    <col min="14852" max="14852" width="20.42578125" customWidth="1"/>
    <col min="14853" max="14853" width="11.5703125" customWidth="1"/>
    <col min="14854" max="14856" width="14.5703125" customWidth="1"/>
    <col min="14857" max="14857" width="12" customWidth="1"/>
    <col min="14858" max="14860" width="14.5703125" customWidth="1"/>
    <col min="14861" max="14861" width="11.5703125" customWidth="1"/>
    <col min="14862" max="14864" width="14.5703125" customWidth="1"/>
    <col min="14865" max="14865" width="11.5703125" customWidth="1"/>
    <col min="14866" max="14868" width="14.5703125" customWidth="1"/>
    <col min="14869" max="14869" width="11.5703125" customWidth="1"/>
    <col min="14870" max="14872" width="14.5703125" customWidth="1"/>
    <col min="14873" max="14873" width="11.5703125" customWidth="1"/>
    <col min="14874" max="14876" width="14.5703125" customWidth="1"/>
    <col min="15107" max="15107" width="50.140625" customWidth="1"/>
    <col min="15108" max="15108" width="20.42578125" customWidth="1"/>
    <col min="15109" max="15109" width="11.5703125" customWidth="1"/>
    <col min="15110" max="15112" width="14.5703125" customWidth="1"/>
    <col min="15113" max="15113" width="12" customWidth="1"/>
    <col min="15114" max="15116" width="14.5703125" customWidth="1"/>
    <col min="15117" max="15117" width="11.5703125" customWidth="1"/>
    <col min="15118" max="15120" width="14.5703125" customWidth="1"/>
    <col min="15121" max="15121" width="11.5703125" customWidth="1"/>
    <col min="15122" max="15124" width="14.5703125" customWidth="1"/>
    <col min="15125" max="15125" width="11.5703125" customWidth="1"/>
    <col min="15126" max="15128" width="14.5703125" customWidth="1"/>
    <col min="15129" max="15129" width="11.5703125" customWidth="1"/>
    <col min="15130" max="15132" width="14.5703125" customWidth="1"/>
    <col min="15363" max="15363" width="50.140625" customWidth="1"/>
    <col min="15364" max="15364" width="20.42578125" customWidth="1"/>
    <col min="15365" max="15365" width="11.5703125" customWidth="1"/>
    <col min="15366" max="15368" width="14.5703125" customWidth="1"/>
    <col min="15369" max="15369" width="12" customWidth="1"/>
    <col min="15370" max="15372" width="14.5703125" customWidth="1"/>
    <col min="15373" max="15373" width="11.5703125" customWidth="1"/>
    <col min="15374" max="15376" width="14.5703125" customWidth="1"/>
    <col min="15377" max="15377" width="11.5703125" customWidth="1"/>
    <col min="15378" max="15380" width="14.5703125" customWidth="1"/>
    <col min="15381" max="15381" width="11.5703125" customWidth="1"/>
    <col min="15382" max="15384" width="14.5703125" customWidth="1"/>
    <col min="15385" max="15385" width="11.5703125" customWidth="1"/>
    <col min="15386" max="15388" width="14.5703125" customWidth="1"/>
    <col min="15619" max="15619" width="50.140625" customWidth="1"/>
    <col min="15620" max="15620" width="20.42578125" customWidth="1"/>
    <col min="15621" max="15621" width="11.5703125" customWidth="1"/>
    <col min="15622" max="15624" width="14.5703125" customWidth="1"/>
    <col min="15625" max="15625" width="12" customWidth="1"/>
    <col min="15626" max="15628" width="14.5703125" customWidth="1"/>
    <col min="15629" max="15629" width="11.5703125" customWidth="1"/>
    <col min="15630" max="15632" width="14.5703125" customWidth="1"/>
    <col min="15633" max="15633" width="11.5703125" customWidth="1"/>
    <col min="15634" max="15636" width="14.5703125" customWidth="1"/>
    <col min="15637" max="15637" width="11.5703125" customWidth="1"/>
    <col min="15638" max="15640" width="14.5703125" customWidth="1"/>
    <col min="15641" max="15641" width="11.5703125" customWidth="1"/>
    <col min="15642" max="15644" width="14.5703125" customWidth="1"/>
    <col min="15875" max="15875" width="50.140625" customWidth="1"/>
    <col min="15876" max="15876" width="20.42578125" customWidth="1"/>
    <col min="15877" max="15877" width="11.5703125" customWidth="1"/>
    <col min="15878" max="15880" width="14.5703125" customWidth="1"/>
    <col min="15881" max="15881" width="12" customWidth="1"/>
    <col min="15882" max="15884" width="14.5703125" customWidth="1"/>
    <col min="15885" max="15885" width="11.5703125" customWidth="1"/>
    <col min="15886" max="15888" width="14.5703125" customWidth="1"/>
    <col min="15889" max="15889" width="11.5703125" customWidth="1"/>
    <col min="15890" max="15892" width="14.5703125" customWidth="1"/>
    <col min="15893" max="15893" width="11.5703125" customWidth="1"/>
    <col min="15894" max="15896" width="14.5703125" customWidth="1"/>
    <col min="15897" max="15897" width="11.5703125" customWidth="1"/>
    <col min="15898" max="15900" width="14.5703125" customWidth="1"/>
    <col min="16131" max="16131" width="50.140625" customWidth="1"/>
    <col min="16132" max="16132" width="20.42578125" customWidth="1"/>
    <col min="16133" max="16133" width="11.5703125" customWidth="1"/>
    <col min="16134" max="16136" width="14.5703125" customWidth="1"/>
    <col min="16137" max="16137" width="12" customWidth="1"/>
    <col min="16138" max="16140" width="14.5703125" customWidth="1"/>
    <col min="16141" max="16141" width="11.5703125" customWidth="1"/>
    <col min="16142" max="16144" width="14.5703125" customWidth="1"/>
    <col min="16145" max="16145" width="11.5703125" customWidth="1"/>
    <col min="16146" max="16148" width="14.5703125" customWidth="1"/>
    <col min="16149" max="16149" width="11.5703125" customWidth="1"/>
    <col min="16150" max="16152" width="14.5703125" customWidth="1"/>
    <col min="16153" max="16153" width="11.5703125" customWidth="1"/>
    <col min="16154" max="16156" width="14.5703125" customWidth="1"/>
  </cols>
  <sheetData>
    <row r="1" spans="2:28" x14ac:dyDescent="0.25">
      <c r="B1" s="252"/>
      <c r="C1" s="197" t="s">
        <v>611</v>
      </c>
      <c r="D1" s="390"/>
      <c r="E1" s="637" t="s">
        <v>612</v>
      </c>
      <c r="F1" s="638"/>
      <c r="G1" s="638"/>
      <c r="H1" s="639"/>
      <c r="I1" s="637" t="s">
        <v>613</v>
      </c>
      <c r="J1" s="638"/>
      <c r="K1" s="638"/>
      <c r="L1" s="639"/>
      <c r="M1" s="637" t="s">
        <v>614</v>
      </c>
      <c r="N1" s="638"/>
      <c r="O1" s="638"/>
      <c r="P1" s="639"/>
      <c r="Q1" s="638" t="s">
        <v>615</v>
      </c>
      <c r="R1" s="638"/>
      <c r="S1" s="638"/>
      <c r="T1" s="639"/>
      <c r="U1" s="637" t="s">
        <v>616</v>
      </c>
      <c r="V1" s="638"/>
      <c r="W1" s="638"/>
      <c r="X1" s="638"/>
      <c r="Y1" s="637" t="s">
        <v>617</v>
      </c>
      <c r="Z1" s="638"/>
      <c r="AA1" s="638"/>
      <c r="AB1" s="639"/>
    </row>
    <row r="2" spans="2:28" x14ac:dyDescent="0.25">
      <c r="B2" s="253"/>
      <c r="C2" s="198" t="s">
        <v>932</v>
      </c>
      <c r="D2" s="391"/>
      <c r="E2" s="640"/>
      <c r="F2" s="641"/>
      <c r="G2" s="641"/>
      <c r="H2" s="642"/>
      <c r="I2" s="640"/>
      <c r="J2" s="641"/>
      <c r="K2" s="641"/>
      <c r="L2" s="642"/>
      <c r="M2" s="640"/>
      <c r="N2" s="641"/>
      <c r="O2" s="641"/>
      <c r="P2" s="642"/>
      <c r="Q2" s="641"/>
      <c r="R2" s="641"/>
      <c r="S2" s="641"/>
      <c r="T2" s="642"/>
      <c r="U2" s="640"/>
      <c r="V2" s="641"/>
      <c r="W2" s="641"/>
      <c r="X2" s="641"/>
      <c r="Y2" s="640"/>
      <c r="Z2" s="641"/>
      <c r="AA2" s="641"/>
      <c r="AB2" s="642"/>
    </row>
    <row r="3" spans="2:28" x14ac:dyDescent="0.25">
      <c r="B3" s="253"/>
      <c r="C3" s="198" t="s">
        <v>938</v>
      </c>
      <c r="D3" s="391"/>
      <c r="E3" s="643"/>
      <c r="F3" s="644"/>
      <c r="G3" s="644"/>
      <c r="H3" s="645"/>
      <c r="I3" s="643"/>
      <c r="J3" s="644"/>
      <c r="K3" s="644"/>
      <c r="L3" s="645"/>
      <c r="M3" s="643"/>
      <c r="N3" s="644"/>
      <c r="O3" s="644"/>
      <c r="P3" s="645"/>
      <c r="Q3" s="644"/>
      <c r="R3" s="644"/>
      <c r="S3" s="644"/>
      <c r="T3" s="645"/>
      <c r="U3" s="643"/>
      <c r="V3" s="644"/>
      <c r="W3" s="644"/>
      <c r="X3" s="644"/>
      <c r="Y3" s="643"/>
      <c r="Z3" s="644"/>
      <c r="AA3" s="644"/>
      <c r="AB3" s="645"/>
    </row>
    <row r="4" spans="2:28" ht="30" x14ac:dyDescent="0.25">
      <c r="B4" s="254" t="s">
        <v>414</v>
      </c>
      <c r="C4" s="199" t="s">
        <v>2</v>
      </c>
      <c r="D4" s="392" t="s">
        <v>416</v>
      </c>
      <c r="E4" s="192" t="s">
        <v>854</v>
      </c>
      <c r="F4" s="8" t="s">
        <v>415</v>
      </c>
      <c r="G4" s="9" t="s">
        <v>1</v>
      </c>
      <c r="H4" s="219" t="s">
        <v>417</v>
      </c>
      <c r="I4" s="192" t="s">
        <v>625</v>
      </c>
      <c r="J4" s="220" t="s">
        <v>415</v>
      </c>
      <c r="K4" s="221" t="s">
        <v>1</v>
      </c>
      <c r="L4" s="219" t="s">
        <v>417</v>
      </c>
      <c r="M4" s="192" t="s">
        <v>625</v>
      </c>
      <c r="N4" s="220" t="s">
        <v>415</v>
      </c>
      <c r="O4" s="430" t="s">
        <v>1</v>
      </c>
      <c r="P4" s="219" t="s">
        <v>417</v>
      </c>
      <c r="Q4" s="193" t="s">
        <v>625</v>
      </c>
      <c r="R4" s="220" t="s">
        <v>415</v>
      </c>
      <c r="S4" s="430" t="s">
        <v>1</v>
      </c>
      <c r="T4" s="219" t="s">
        <v>417</v>
      </c>
      <c r="U4" s="235" t="s">
        <v>625</v>
      </c>
      <c r="V4" s="220" t="s">
        <v>415</v>
      </c>
      <c r="W4" s="430" t="s">
        <v>1</v>
      </c>
      <c r="X4" s="191" t="s">
        <v>417</v>
      </c>
      <c r="Y4" s="235" t="s">
        <v>625</v>
      </c>
      <c r="Z4" s="220" t="s">
        <v>415</v>
      </c>
      <c r="AA4" s="430" t="s">
        <v>1</v>
      </c>
      <c r="AB4" s="219" t="s">
        <v>417</v>
      </c>
    </row>
    <row r="5" spans="2:28" x14ac:dyDescent="0.25">
      <c r="B5" s="431" t="s">
        <v>124</v>
      </c>
      <c r="C5" s="432" t="s">
        <v>125</v>
      </c>
      <c r="D5" s="433" t="s">
        <v>657</v>
      </c>
      <c r="E5" s="434">
        <v>1</v>
      </c>
      <c r="F5" s="435">
        <v>65835</v>
      </c>
      <c r="G5" s="436">
        <v>49500</v>
      </c>
      <c r="H5" s="437">
        <v>1.33</v>
      </c>
      <c r="I5" s="434">
        <v>0</v>
      </c>
      <c r="J5" s="438" t="s">
        <v>939</v>
      </c>
      <c r="K5" s="439" t="s">
        <v>939</v>
      </c>
      <c r="L5" s="440" t="s">
        <v>939</v>
      </c>
      <c r="M5" s="434">
        <v>1</v>
      </c>
      <c r="N5" s="438">
        <v>65835</v>
      </c>
      <c r="O5" s="441">
        <v>49500</v>
      </c>
      <c r="P5" s="440">
        <v>1.33</v>
      </c>
      <c r="Q5" s="442">
        <v>0</v>
      </c>
      <c r="R5" s="438" t="s">
        <v>939</v>
      </c>
      <c r="S5" s="441" t="s">
        <v>939</v>
      </c>
      <c r="T5" s="440" t="s">
        <v>939</v>
      </c>
      <c r="U5" s="443">
        <v>0</v>
      </c>
      <c r="V5" s="438" t="s">
        <v>939</v>
      </c>
      <c r="W5" s="441" t="s">
        <v>939</v>
      </c>
      <c r="X5" s="444" t="s">
        <v>939</v>
      </c>
      <c r="Y5" s="443">
        <v>0</v>
      </c>
      <c r="Z5" s="438" t="s">
        <v>939</v>
      </c>
      <c r="AA5" s="441" t="s">
        <v>939</v>
      </c>
      <c r="AB5" s="440" t="s">
        <v>939</v>
      </c>
    </row>
    <row r="6" spans="2:28" x14ac:dyDescent="0.25">
      <c r="B6" s="431" t="s">
        <v>126</v>
      </c>
      <c r="C6" s="432" t="s">
        <v>79</v>
      </c>
      <c r="D6" s="433" t="s">
        <v>653</v>
      </c>
      <c r="E6" s="434">
        <v>1</v>
      </c>
      <c r="F6" s="435">
        <v>425400</v>
      </c>
      <c r="G6" s="436">
        <v>60000</v>
      </c>
      <c r="H6" s="437">
        <v>7.09</v>
      </c>
      <c r="I6" s="434">
        <v>0</v>
      </c>
      <c r="J6" s="438" t="s">
        <v>939</v>
      </c>
      <c r="K6" s="439" t="s">
        <v>939</v>
      </c>
      <c r="L6" s="440" t="s">
        <v>939</v>
      </c>
      <c r="M6" s="434">
        <v>0</v>
      </c>
      <c r="N6" s="438" t="s">
        <v>939</v>
      </c>
      <c r="O6" s="441" t="s">
        <v>939</v>
      </c>
      <c r="P6" s="440" t="s">
        <v>939</v>
      </c>
      <c r="Q6" s="442">
        <v>0</v>
      </c>
      <c r="R6" s="438" t="s">
        <v>939</v>
      </c>
      <c r="S6" s="441" t="s">
        <v>939</v>
      </c>
      <c r="T6" s="440" t="s">
        <v>939</v>
      </c>
      <c r="U6" s="443">
        <v>1</v>
      </c>
      <c r="V6" s="438">
        <v>425400</v>
      </c>
      <c r="W6" s="441">
        <v>60000</v>
      </c>
      <c r="X6" s="444">
        <v>7.09</v>
      </c>
      <c r="Y6" s="443">
        <v>0</v>
      </c>
      <c r="Z6" s="438" t="s">
        <v>939</v>
      </c>
      <c r="AA6" s="441" t="s">
        <v>939</v>
      </c>
      <c r="AB6" s="440" t="s">
        <v>939</v>
      </c>
    </row>
    <row r="7" spans="2:28" x14ac:dyDescent="0.25">
      <c r="B7" s="431" t="s">
        <v>654</v>
      </c>
      <c r="C7" s="432" t="s">
        <v>655</v>
      </c>
      <c r="D7" s="433" t="s">
        <v>653</v>
      </c>
      <c r="E7" s="434">
        <v>21</v>
      </c>
      <c r="F7" s="435">
        <v>4682567</v>
      </c>
      <c r="G7" s="436">
        <v>2329077</v>
      </c>
      <c r="H7" s="437">
        <v>2.0099999999999998</v>
      </c>
      <c r="I7" s="434">
        <v>3</v>
      </c>
      <c r="J7" s="438">
        <v>534627</v>
      </c>
      <c r="K7" s="439">
        <v>303768</v>
      </c>
      <c r="L7" s="440">
        <v>1.76</v>
      </c>
      <c r="M7" s="434">
        <v>9</v>
      </c>
      <c r="N7" s="438">
        <v>1272826</v>
      </c>
      <c r="O7" s="441">
        <v>528200</v>
      </c>
      <c r="P7" s="440">
        <v>2.41</v>
      </c>
      <c r="Q7" s="442">
        <v>4</v>
      </c>
      <c r="R7" s="438">
        <v>1170930</v>
      </c>
      <c r="S7" s="441">
        <v>446781</v>
      </c>
      <c r="T7" s="440">
        <v>2.62</v>
      </c>
      <c r="U7" s="443">
        <v>5</v>
      </c>
      <c r="V7" s="438">
        <v>1704184</v>
      </c>
      <c r="W7" s="441">
        <v>1050328</v>
      </c>
      <c r="X7" s="444">
        <v>1.62</v>
      </c>
      <c r="Y7" s="443">
        <v>0</v>
      </c>
      <c r="Z7" s="438" t="s">
        <v>939</v>
      </c>
      <c r="AA7" s="441" t="s">
        <v>939</v>
      </c>
      <c r="AB7" s="440" t="s">
        <v>939</v>
      </c>
    </row>
    <row r="8" spans="2:28" x14ac:dyDescent="0.25">
      <c r="B8" s="431" t="s">
        <v>127</v>
      </c>
      <c r="C8" s="432" t="s">
        <v>125</v>
      </c>
      <c r="D8" s="433" t="s">
        <v>653</v>
      </c>
      <c r="E8" s="434">
        <v>20</v>
      </c>
      <c r="F8" s="435">
        <v>2088116.6199999999</v>
      </c>
      <c r="G8" s="436">
        <v>1128157.3</v>
      </c>
      <c r="H8" s="437">
        <v>1.85</v>
      </c>
      <c r="I8" s="434">
        <v>5</v>
      </c>
      <c r="J8" s="438">
        <v>125750.5</v>
      </c>
      <c r="K8" s="439">
        <v>224020</v>
      </c>
      <c r="L8" s="440">
        <v>0.56000000000000005</v>
      </c>
      <c r="M8" s="434">
        <v>1</v>
      </c>
      <c r="N8" s="438">
        <v>7572</v>
      </c>
      <c r="O8" s="441">
        <v>10096</v>
      </c>
      <c r="P8" s="440">
        <v>0.75</v>
      </c>
      <c r="Q8" s="442">
        <v>11</v>
      </c>
      <c r="R8" s="438">
        <v>654189.72</v>
      </c>
      <c r="S8" s="441">
        <v>771299.8</v>
      </c>
      <c r="T8" s="440">
        <v>0.85</v>
      </c>
      <c r="U8" s="443">
        <v>1</v>
      </c>
      <c r="V8" s="438">
        <v>128901.6</v>
      </c>
      <c r="W8" s="441">
        <v>8951.5</v>
      </c>
      <c r="X8" s="444">
        <v>14.4</v>
      </c>
      <c r="Y8" s="443">
        <v>1</v>
      </c>
      <c r="Z8" s="438">
        <v>180153.60000000001</v>
      </c>
      <c r="AA8" s="441">
        <v>8530</v>
      </c>
      <c r="AB8" s="440">
        <v>21.12</v>
      </c>
    </row>
    <row r="9" spans="2:28" x14ac:dyDescent="0.25">
      <c r="B9" s="431" t="s">
        <v>24</v>
      </c>
      <c r="C9" s="432" t="s">
        <v>23</v>
      </c>
      <c r="D9" s="433" t="s">
        <v>657</v>
      </c>
      <c r="E9" s="434">
        <v>23</v>
      </c>
      <c r="F9" s="435">
        <v>1761511.85</v>
      </c>
      <c r="G9" s="436">
        <v>88625</v>
      </c>
      <c r="H9" s="437">
        <v>19.88</v>
      </c>
      <c r="I9" s="434">
        <v>5</v>
      </c>
      <c r="J9" s="438">
        <v>105831.15</v>
      </c>
      <c r="K9" s="439">
        <v>6455</v>
      </c>
      <c r="L9" s="440">
        <v>16.399999999999999</v>
      </c>
      <c r="M9" s="434">
        <v>8</v>
      </c>
      <c r="N9" s="438">
        <v>128145.70000000001</v>
      </c>
      <c r="O9" s="441">
        <v>6920</v>
      </c>
      <c r="P9" s="440">
        <v>18.52</v>
      </c>
      <c r="Q9" s="442">
        <v>5</v>
      </c>
      <c r="R9" s="438">
        <v>1109832.8999999999</v>
      </c>
      <c r="S9" s="441">
        <v>57980</v>
      </c>
      <c r="T9" s="440">
        <v>19.14</v>
      </c>
      <c r="U9" s="443">
        <v>5</v>
      </c>
      <c r="V9" s="438">
        <v>417702.1</v>
      </c>
      <c r="W9" s="441">
        <v>17270</v>
      </c>
      <c r="X9" s="444">
        <v>24.19</v>
      </c>
      <c r="Y9" s="443">
        <v>0</v>
      </c>
      <c r="Z9" s="438" t="s">
        <v>939</v>
      </c>
      <c r="AA9" s="441" t="s">
        <v>939</v>
      </c>
      <c r="AB9" s="440" t="s">
        <v>939</v>
      </c>
    </row>
    <row r="10" spans="2:28" x14ac:dyDescent="0.25">
      <c r="B10" s="431" t="s">
        <v>27</v>
      </c>
      <c r="C10" s="432" t="s">
        <v>656</v>
      </c>
      <c r="D10" s="433" t="s">
        <v>653</v>
      </c>
      <c r="E10" s="434">
        <v>19</v>
      </c>
      <c r="F10" s="435">
        <v>1643739.6</v>
      </c>
      <c r="G10" s="436">
        <v>63190</v>
      </c>
      <c r="H10" s="437">
        <v>26.01</v>
      </c>
      <c r="I10" s="434">
        <v>7</v>
      </c>
      <c r="J10" s="438">
        <v>637815.6</v>
      </c>
      <c r="K10" s="439">
        <v>27600</v>
      </c>
      <c r="L10" s="440">
        <v>23.11</v>
      </c>
      <c r="M10" s="434">
        <v>4</v>
      </c>
      <c r="N10" s="438">
        <v>100098.1</v>
      </c>
      <c r="O10" s="441">
        <v>4500</v>
      </c>
      <c r="P10" s="440">
        <v>22.24</v>
      </c>
      <c r="Q10" s="442">
        <v>5</v>
      </c>
      <c r="R10" s="438">
        <v>566938.4</v>
      </c>
      <c r="S10" s="441">
        <v>16840</v>
      </c>
      <c r="T10" s="440">
        <v>33.67</v>
      </c>
      <c r="U10" s="443">
        <v>2</v>
      </c>
      <c r="V10" s="438">
        <v>286368</v>
      </c>
      <c r="W10" s="441">
        <v>12600</v>
      </c>
      <c r="X10" s="444">
        <v>22.73</v>
      </c>
      <c r="Y10" s="443">
        <v>0</v>
      </c>
      <c r="Z10" s="438" t="s">
        <v>939</v>
      </c>
      <c r="AA10" s="441" t="s">
        <v>939</v>
      </c>
      <c r="AB10" s="440" t="s">
        <v>939</v>
      </c>
    </row>
    <row r="11" spans="2:28" x14ac:dyDescent="0.25">
      <c r="B11" s="431" t="s">
        <v>98</v>
      </c>
      <c r="C11" s="432" t="s">
        <v>656</v>
      </c>
      <c r="D11" s="433" t="s">
        <v>653</v>
      </c>
      <c r="E11" s="434">
        <v>9</v>
      </c>
      <c r="F11" s="435">
        <v>594628</v>
      </c>
      <c r="G11" s="436">
        <v>19700</v>
      </c>
      <c r="H11" s="437">
        <v>30.18</v>
      </c>
      <c r="I11" s="434">
        <v>1</v>
      </c>
      <c r="J11" s="438">
        <v>64395</v>
      </c>
      <c r="K11" s="439">
        <v>2700</v>
      </c>
      <c r="L11" s="440">
        <v>23.85</v>
      </c>
      <c r="M11" s="434">
        <v>3</v>
      </c>
      <c r="N11" s="438">
        <v>56515.9</v>
      </c>
      <c r="O11" s="441">
        <v>1770</v>
      </c>
      <c r="P11" s="440">
        <v>31.93</v>
      </c>
      <c r="Q11" s="442">
        <v>4</v>
      </c>
      <c r="R11" s="438">
        <v>330017.09999999998</v>
      </c>
      <c r="S11" s="441">
        <v>9230</v>
      </c>
      <c r="T11" s="440">
        <v>35.75</v>
      </c>
      <c r="U11" s="443">
        <v>1</v>
      </c>
      <c r="V11" s="438">
        <v>143700</v>
      </c>
      <c r="W11" s="441">
        <v>6000</v>
      </c>
      <c r="X11" s="444">
        <v>23.95</v>
      </c>
      <c r="Y11" s="443">
        <v>0</v>
      </c>
      <c r="Z11" s="438" t="s">
        <v>939</v>
      </c>
      <c r="AA11" s="441" t="s">
        <v>939</v>
      </c>
      <c r="AB11" s="440" t="s">
        <v>939</v>
      </c>
    </row>
    <row r="12" spans="2:28" x14ac:dyDescent="0.25">
      <c r="B12" s="431" t="s">
        <v>26</v>
      </c>
      <c r="C12" s="432" t="s">
        <v>25</v>
      </c>
      <c r="D12" s="433" t="s">
        <v>658</v>
      </c>
      <c r="E12" s="434">
        <v>19</v>
      </c>
      <c r="F12" s="435">
        <v>2108052.3000000003</v>
      </c>
      <c r="G12" s="436">
        <v>1178210</v>
      </c>
      <c r="H12" s="437">
        <v>1.79</v>
      </c>
      <c r="I12" s="434">
        <v>2</v>
      </c>
      <c r="J12" s="438">
        <v>2710.85</v>
      </c>
      <c r="K12" s="439">
        <v>4495</v>
      </c>
      <c r="L12" s="440">
        <v>0.6</v>
      </c>
      <c r="M12" s="434">
        <v>5</v>
      </c>
      <c r="N12" s="438">
        <v>80472</v>
      </c>
      <c r="O12" s="441">
        <v>26400</v>
      </c>
      <c r="P12" s="440">
        <v>3.05</v>
      </c>
      <c r="Q12" s="442">
        <v>7</v>
      </c>
      <c r="R12" s="438">
        <v>1000031.05</v>
      </c>
      <c r="S12" s="441">
        <v>556325</v>
      </c>
      <c r="T12" s="440">
        <v>1.8</v>
      </c>
      <c r="U12" s="443">
        <v>3</v>
      </c>
      <c r="V12" s="438">
        <v>808623.4</v>
      </c>
      <c r="W12" s="441">
        <v>507990</v>
      </c>
      <c r="X12" s="444">
        <v>1.59</v>
      </c>
      <c r="Y12" s="443">
        <v>1</v>
      </c>
      <c r="Z12" s="438">
        <v>28595</v>
      </c>
      <c r="AA12" s="441">
        <v>3500</v>
      </c>
      <c r="AB12" s="440">
        <v>8.17</v>
      </c>
    </row>
    <row r="13" spans="2:28" x14ac:dyDescent="0.25">
      <c r="B13" s="431" t="s">
        <v>128</v>
      </c>
      <c r="C13" s="432" t="s">
        <v>129</v>
      </c>
      <c r="D13" s="433" t="s">
        <v>658</v>
      </c>
      <c r="E13" s="434">
        <v>5</v>
      </c>
      <c r="F13" s="435">
        <v>512591.1</v>
      </c>
      <c r="G13" s="436">
        <v>228190</v>
      </c>
      <c r="H13" s="437">
        <v>2.25</v>
      </c>
      <c r="I13" s="434">
        <v>0</v>
      </c>
      <c r="J13" s="438" t="s">
        <v>939</v>
      </c>
      <c r="K13" s="439" t="s">
        <v>939</v>
      </c>
      <c r="L13" s="440" t="s">
        <v>939</v>
      </c>
      <c r="M13" s="434">
        <v>2</v>
      </c>
      <c r="N13" s="438">
        <v>29493</v>
      </c>
      <c r="O13" s="441">
        <v>3000</v>
      </c>
      <c r="P13" s="440">
        <v>9.83</v>
      </c>
      <c r="Q13" s="442">
        <v>2</v>
      </c>
      <c r="R13" s="438">
        <v>264698.09999999998</v>
      </c>
      <c r="S13" s="441">
        <v>85190</v>
      </c>
      <c r="T13" s="440">
        <v>3.11</v>
      </c>
      <c r="U13" s="443">
        <v>1</v>
      </c>
      <c r="V13" s="438">
        <v>218400</v>
      </c>
      <c r="W13" s="441">
        <v>140000</v>
      </c>
      <c r="X13" s="444">
        <v>1.56</v>
      </c>
      <c r="Y13" s="443">
        <v>0</v>
      </c>
      <c r="Z13" s="438" t="s">
        <v>939</v>
      </c>
      <c r="AA13" s="441" t="s">
        <v>939</v>
      </c>
      <c r="AB13" s="440" t="s">
        <v>939</v>
      </c>
    </row>
    <row r="14" spans="2:28" x14ac:dyDescent="0.25">
      <c r="B14" s="431" t="s">
        <v>130</v>
      </c>
      <c r="C14" s="432" t="s">
        <v>131</v>
      </c>
      <c r="D14" s="433" t="s">
        <v>658</v>
      </c>
      <c r="E14" s="434">
        <v>1</v>
      </c>
      <c r="F14" s="435">
        <v>2473.6</v>
      </c>
      <c r="G14" s="436">
        <v>160</v>
      </c>
      <c r="H14" s="437">
        <v>15.46</v>
      </c>
      <c r="I14" s="434">
        <v>0</v>
      </c>
      <c r="J14" s="438" t="s">
        <v>939</v>
      </c>
      <c r="K14" s="439" t="s">
        <v>939</v>
      </c>
      <c r="L14" s="440" t="s">
        <v>939</v>
      </c>
      <c r="M14" s="434">
        <v>1</v>
      </c>
      <c r="N14" s="438">
        <v>2473.6</v>
      </c>
      <c r="O14" s="441">
        <v>160</v>
      </c>
      <c r="P14" s="440">
        <v>15.46</v>
      </c>
      <c r="Q14" s="442">
        <v>0</v>
      </c>
      <c r="R14" s="438" t="s">
        <v>939</v>
      </c>
      <c r="S14" s="441" t="s">
        <v>939</v>
      </c>
      <c r="T14" s="440" t="s">
        <v>939</v>
      </c>
      <c r="U14" s="443">
        <v>0</v>
      </c>
      <c r="V14" s="438" t="s">
        <v>939</v>
      </c>
      <c r="W14" s="441" t="s">
        <v>939</v>
      </c>
      <c r="X14" s="444" t="s">
        <v>939</v>
      </c>
      <c r="Y14" s="443">
        <v>0</v>
      </c>
      <c r="Z14" s="438" t="s">
        <v>939</v>
      </c>
      <c r="AA14" s="441" t="s">
        <v>939</v>
      </c>
      <c r="AB14" s="440" t="s">
        <v>939</v>
      </c>
    </row>
    <row r="15" spans="2:28" x14ac:dyDescent="0.25">
      <c r="B15" s="431" t="s">
        <v>28</v>
      </c>
      <c r="C15" s="432" t="s">
        <v>133</v>
      </c>
      <c r="D15" s="433" t="s">
        <v>653</v>
      </c>
      <c r="E15" s="434">
        <v>36</v>
      </c>
      <c r="F15" s="435">
        <v>28387552.540000003</v>
      </c>
      <c r="G15" s="436">
        <v>1125633</v>
      </c>
      <c r="H15" s="437">
        <v>25.22</v>
      </c>
      <c r="I15" s="434">
        <v>7</v>
      </c>
      <c r="J15" s="438">
        <v>1443635.5</v>
      </c>
      <c r="K15" s="439">
        <v>57095</v>
      </c>
      <c r="L15" s="440">
        <v>25.28</v>
      </c>
      <c r="M15" s="434">
        <v>9</v>
      </c>
      <c r="N15" s="438">
        <v>995286.8</v>
      </c>
      <c r="O15" s="441">
        <v>31340</v>
      </c>
      <c r="P15" s="440">
        <v>31.76</v>
      </c>
      <c r="Q15" s="442">
        <v>10</v>
      </c>
      <c r="R15" s="438">
        <v>15069908.439999999</v>
      </c>
      <c r="S15" s="441">
        <v>426868</v>
      </c>
      <c r="T15" s="440">
        <v>35.299999999999997</v>
      </c>
      <c r="U15" s="443">
        <v>8</v>
      </c>
      <c r="V15" s="438">
        <v>9536288.7999999989</v>
      </c>
      <c r="W15" s="441">
        <v>536680</v>
      </c>
      <c r="X15" s="444">
        <v>17.77</v>
      </c>
      <c r="Y15" s="443">
        <v>1</v>
      </c>
      <c r="Z15" s="438">
        <v>249733</v>
      </c>
      <c r="AA15" s="441">
        <v>3650</v>
      </c>
      <c r="AB15" s="440">
        <v>68.42</v>
      </c>
    </row>
    <row r="16" spans="2:28" x14ac:dyDescent="0.25">
      <c r="B16" s="431" t="s">
        <v>134</v>
      </c>
      <c r="C16" s="432" t="s">
        <v>135</v>
      </c>
      <c r="D16" s="433" t="s">
        <v>657</v>
      </c>
      <c r="E16" s="434">
        <v>2</v>
      </c>
      <c r="F16" s="435">
        <v>9760.2000000000007</v>
      </c>
      <c r="G16" s="436">
        <v>130</v>
      </c>
      <c r="H16" s="437">
        <v>75.08</v>
      </c>
      <c r="I16" s="434">
        <v>1</v>
      </c>
      <c r="J16" s="438">
        <v>5460</v>
      </c>
      <c r="K16" s="439">
        <v>70</v>
      </c>
      <c r="L16" s="440">
        <v>78</v>
      </c>
      <c r="M16" s="434">
        <v>0</v>
      </c>
      <c r="N16" s="438" t="s">
        <v>939</v>
      </c>
      <c r="O16" s="441" t="s">
        <v>939</v>
      </c>
      <c r="P16" s="440" t="s">
        <v>939</v>
      </c>
      <c r="Q16" s="442">
        <v>1</v>
      </c>
      <c r="R16" s="438">
        <v>4300.2</v>
      </c>
      <c r="S16" s="441">
        <v>60</v>
      </c>
      <c r="T16" s="440">
        <v>71.67</v>
      </c>
      <c r="U16" s="443">
        <v>0</v>
      </c>
      <c r="V16" s="438" t="s">
        <v>939</v>
      </c>
      <c r="W16" s="441" t="s">
        <v>939</v>
      </c>
      <c r="X16" s="444" t="s">
        <v>939</v>
      </c>
      <c r="Y16" s="443">
        <v>0</v>
      </c>
      <c r="Z16" s="438" t="s">
        <v>939</v>
      </c>
      <c r="AA16" s="441" t="s">
        <v>939</v>
      </c>
      <c r="AB16" s="440" t="s">
        <v>939</v>
      </c>
    </row>
    <row r="17" spans="2:28" x14ac:dyDescent="0.25">
      <c r="B17" s="431" t="s">
        <v>136</v>
      </c>
      <c r="C17" s="432" t="s">
        <v>137</v>
      </c>
      <c r="D17" s="433" t="s">
        <v>657</v>
      </c>
      <c r="E17" s="434">
        <v>1</v>
      </c>
      <c r="F17" s="435">
        <v>19536.400000000001</v>
      </c>
      <c r="G17" s="436">
        <v>520</v>
      </c>
      <c r="H17" s="437">
        <v>37.57</v>
      </c>
      <c r="I17" s="434">
        <v>0</v>
      </c>
      <c r="J17" s="438" t="s">
        <v>939</v>
      </c>
      <c r="K17" s="439" t="s">
        <v>939</v>
      </c>
      <c r="L17" s="440" t="s">
        <v>939</v>
      </c>
      <c r="M17" s="434">
        <v>0</v>
      </c>
      <c r="N17" s="438" t="s">
        <v>939</v>
      </c>
      <c r="O17" s="441" t="s">
        <v>939</v>
      </c>
      <c r="P17" s="440" t="s">
        <v>939</v>
      </c>
      <c r="Q17" s="442">
        <v>0</v>
      </c>
      <c r="R17" s="438" t="s">
        <v>939</v>
      </c>
      <c r="S17" s="441" t="s">
        <v>939</v>
      </c>
      <c r="T17" s="440" t="s">
        <v>939</v>
      </c>
      <c r="U17" s="443">
        <v>0</v>
      </c>
      <c r="V17" s="438" t="s">
        <v>939</v>
      </c>
      <c r="W17" s="441" t="s">
        <v>939</v>
      </c>
      <c r="X17" s="444" t="s">
        <v>939</v>
      </c>
      <c r="Y17" s="443">
        <v>0</v>
      </c>
      <c r="Z17" s="438" t="s">
        <v>939</v>
      </c>
      <c r="AA17" s="441" t="s">
        <v>939</v>
      </c>
      <c r="AB17" s="440" t="s">
        <v>939</v>
      </c>
    </row>
    <row r="18" spans="2:28" ht="15.75" customHeight="1" x14ac:dyDescent="0.25">
      <c r="B18" s="431" t="s">
        <v>138</v>
      </c>
      <c r="C18" s="432" t="s">
        <v>81</v>
      </c>
      <c r="D18" s="433" t="s">
        <v>657</v>
      </c>
      <c r="E18" s="434">
        <v>1</v>
      </c>
      <c r="F18" s="435">
        <v>45540</v>
      </c>
      <c r="G18" s="436">
        <v>2530</v>
      </c>
      <c r="H18" s="437">
        <v>18</v>
      </c>
      <c r="I18" s="434">
        <v>1</v>
      </c>
      <c r="J18" s="438">
        <v>45540</v>
      </c>
      <c r="K18" s="439">
        <v>2530</v>
      </c>
      <c r="L18" s="440">
        <v>18</v>
      </c>
      <c r="M18" s="434">
        <v>0</v>
      </c>
      <c r="N18" s="438" t="s">
        <v>939</v>
      </c>
      <c r="O18" s="441" t="s">
        <v>939</v>
      </c>
      <c r="P18" s="440" t="s">
        <v>939</v>
      </c>
      <c r="Q18" s="442">
        <v>0</v>
      </c>
      <c r="R18" s="438" t="s">
        <v>939</v>
      </c>
      <c r="S18" s="441" t="s">
        <v>939</v>
      </c>
      <c r="T18" s="440" t="s">
        <v>939</v>
      </c>
      <c r="U18" s="443">
        <v>0</v>
      </c>
      <c r="V18" s="438" t="s">
        <v>939</v>
      </c>
      <c r="W18" s="441" t="s">
        <v>939</v>
      </c>
      <c r="X18" s="444" t="s">
        <v>939</v>
      </c>
      <c r="Y18" s="443">
        <v>0</v>
      </c>
      <c r="Z18" s="438" t="s">
        <v>939</v>
      </c>
      <c r="AA18" s="441" t="s">
        <v>939</v>
      </c>
      <c r="AB18" s="440" t="s">
        <v>939</v>
      </c>
    </row>
    <row r="19" spans="2:28" x14ac:dyDescent="0.25">
      <c r="B19" s="431" t="s">
        <v>158</v>
      </c>
      <c r="C19" s="432" t="s">
        <v>159</v>
      </c>
      <c r="D19" s="433" t="s">
        <v>658</v>
      </c>
      <c r="E19" s="434">
        <v>2</v>
      </c>
      <c r="F19" s="435">
        <v>22448</v>
      </c>
      <c r="G19" s="436">
        <v>2510</v>
      </c>
      <c r="H19" s="437">
        <v>8.94</v>
      </c>
      <c r="I19" s="434">
        <v>0</v>
      </c>
      <c r="J19" s="438" t="s">
        <v>939</v>
      </c>
      <c r="K19" s="439" t="s">
        <v>939</v>
      </c>
      <c r="L19" s="440" t="s">
        <v>939</v>
      </c>
      <c r="M19" s="434">
        <v>0</v>
      </c>
      <c r="N19" s="438" t="s">
        <v>939</v>
      </c>
      <c r="O19" s="441" t="s">
        <v>939</v>
      </c>
      <c r="P19" s="440" t="s">
        <v>939</v>
      </c>
      <c r="Q19" s="442">
        <v>1</v>
      </c>
      <c r="R19" s="438">
        <v>7280</v>
      </c>
      <c r="S19" s="441">
        <v>910</v>
      </c>
      <c r="T19" s="440">
        <v>8</v>
      </c>
      <c r="U19" s="443">
        <v>0</v>
      </c>
      <c r="V19" s="438" t="s">
        <v>939</v>
      </c>
      <c r="W19" s="441" t="s">
        <v>939</v>
      </c>
      <c r="X19" s="444" t="s">
        <v>939</v>
      </c>
      <c r="Y19" s="443">
        <v>0</v>
      </c>
      <c r="Z19" s="438" t="s">
        <v>939</v>
      </c>
      <c r="AA19" s="441" t="s">
        <v>939</v>
      </c>
      <c r="AB19" s="440" t="s">
        <v>939</v>
      </c>
    </row>
    <row r="20" spans="2:28" x14ac:dyDescent="0.25">
      <c r="B20" s="431" t="s">
        <v>162</v>
      </c>
      <c r="C20" s="432" t="s">
        <v>895</v>
      </c>
      <c r="D20" s="433" t="s">
        <v>658</v>
      </c>
      <c r="E20" s="434">
        <v>2</v>
      </c>
      <c r="F20" s="435">
        <v>10092</v>
      </c>
      <c r="G20" s="436">
        <v>5150</v>
      </c>
      <c r="H20" s="437">
        <v>1.96</v>
      </c>
      <c r="I20" s="434">
        <v>2</v>
      </c>
      <c r="J20" s="438">
        <v>10092</v>
      </c>
      <c r="K20" s="439">
        <v>5150</v>
      </c>
      <c r="L20" s="440">
        <v>1.96</v>
      </c>
      <c r="M20" s="434">
        <v>0</v>
      </c>
      <c r="N20" s="438" t="s">
        <v>939</v>
      </c>
      <c r="O20" s="441" t="s">
        <v>939</v>
      </c>
      <c r="P20" s="440" t="s">
        <v>939</v>
      </c>
      <c r="Q20" s="442">
        <v>0</v>
      </c>
      <c r="R20" s="438" t="s">
        <v>939</v>
      </c>
      <c r="S20" s="441" t="s">
        <v>939</v>
      </c>
      <c r="T20" s="440" t="s">
        <v>939</v>
      </c>
      <c r="U20" s="443">
        <v>0</v>
      </c>
      <c r="V20" s="438" t="s">
        <v>939</v>
      </c>
      <c r="W20" s="441" t="s">
        <v>939</v>
      </c>
      <c r="X20" s="444" t="s">
        <v>939</v>
      </c>
      <c r="Y20" s="443">
        <v>0</v>
      </c>
      <c r="Z20" s="438" t="s">
        <v>939</v>
      </c>
      <c r="AA20" s="441" t="s">
        <v>939</v>
      </c>
      <c r="AB20" s="440" t="s">
        <v>939</v>
      </c>
    </row>
    <row r="21" spans="2:28" x14ac:dyDescent="0.25">
      <c r="B21" s="431" t="s">
        <v>163</v>
      </c>
      <c r="C21" s="432" t="s">
        <v>164</v>
      </c>
      <c r="D21" s="433" t="s">
        <v>662</v>
      </c>
      <c r="E21" s="434">
        <v>3</v>
      </c>
      <c r="F21" s="435">
        <v>14919.5</v>
      </c>
      <c r="G21" s="436">
        <v>714</v>
      </c>
      <c r="H21" s="437">
        <v>20.9</v>
      </c>
      <c r="I21" s="434">
        <v>2</v>
      </c>
      <c r="J21" s="438">
        <v>8257.02</v>
      </c>
      <c r="K21" s="439">
        <v>262</v>
      </c>
      <c r="L21" s="440">
        <v>31.52</v>
      </c>
      <c r="M21" s="434">
        <v>0</v>
      </c>
      <c r="N21" s="438" t="s">
        <v>939</v>
      </c>
      <c r="O21" s="441" t="s">
        <v>939</v>
      </c>
      <c r="P21" s="440" t="s">
        <v>939</v>
      </c>
      <c r="Q21" s="442">
        <v>1</v>
      </c>
      <c r="R21" s="438">
        <v>6662.48</v>
      </c>
      <c r="S21" s="441">
        <v>452</v>
      </c>
      <c r="T21" s="440">
        <v>14.74</v>
      </c>
      <c r="U21" s="443">
        <v>0</v>
      </c>
      <c r="V21" s="438" t="s">
        <v>939</v>
      </c>
      <c r="W21" s="441" t="s">
        <v>939</v>
      </c>
      <c r="X21" s="444" t="s">
        <v>939</v>
      </c>
      <c r="Y21" s="443">
        <v>0</v>
      </c>
      <c r="Z21" s="438" t="s">
        <v>939</v>
      </c>
      <c r="AA21" s="441" t="s">
        <v>939</v>
      </c>
      <c r="AB21" s="440" t="s">
        <v>939</v>
      </c>
    </row>
    <row r="22" spans="2:28" x14ac:dyDescent="0.25">
      <c r="B22" s="431" t="s">
        <v>5</v>
      </c>
      <c r="C22" s="432" t="s">
        <v>4</v>
      </c>
      <c r="D22" s="433" t="s">
        <v>662</v>
      </c>
      <c r="E22" s="434">
        <v>31</v>
      </c>
      <c r="F22" s="435">
        <v>393783.11999999994</v>
      </c>
      <c r="G22" s="436">
        <v>3478.9</v>
      </c>
      <c r="H22" s="437">
        <v>113.19</v>
      </c>
      <c r="I22" s="434">
        <v>6</v>
      </c>
      <c r="J22" s="438">
        <v>37357.78</v>
      </c>
      <c r="K22" s="439">
        <v>252.3</v>
      </c>
      <c r="L22" s="440">
        <v>148.07</v>
      </c>
      <c r="M22" s="434">
        <v>10</v>
      </c>
      <c r="N22" s="438">
        <v>121016.66</v>
      </c>
      <c r="O22" s="441">
        <v>1182.5</v>
      </c>
      <c r="P22" s="440">
        <v>102.34</v>
      </c>
      <c r="Q22" s="442">
        <v>9</v>
      </c>
      <c r="R22" s="438">
        <v>154365.38</v>
      </c>
      <c r="S22" s="441">
        <v>1233.0999999999999</v>
      </c>
      <c r="T22" s="440">
        <v>125.18</v>
      </c>
      <c r="U22" s="443">
        <v>5</v>
      </c>
      <c r="V22" s="438">
        <v>67267.3</v>
      </c>
      <c r="W22" s="441">
        <v>736</v>
      </c>
      <c r="X22" s="444">
        <v>91.4</v>
      </c>
      <c r="Y22" s="443">
        <v>0</v>
      </c>
      <c r="Z22" s="438" t="s">
        <v>939</v>
      </c>
      <c r="AA22" s="441" t="s">
        <v>939</v>
      </c>
      <c r="AB22" s="440" t="s">
        <v>939</v>
      </c>
    </row>
    <row r="23" spans="2:28" x14ac:dyDescent="0.25">
      <c r="B23" s="431" t="s">
        <v>7</v>
      </c>
      <c r="C23" s="432" t="s">
        <v>6</v>
      </c>
      <c r="D23" s="433" t="s">
        <v>662</v>
      </c>
      <c r="E23" s="434">
        <v>27</v>
      </c>
      <c r="F23" s="435">
        <v>244040.03999999998</v>
      </c>
      <c r="G23" s="436">
        <v>1696.5</v>
      </c>
      <c r="H23" s="437">
        <v>143.85</v>
      </c>
      <c r="I23" s="434">
        <v>5</v>
      </c>
      <c r="J23" s="438">
        <v>18966.489999999998</v>
      </c>
      <c r="K23" s="439">
        <v>170</v>
      </c>
      <c r="L23" s="440">
        <v>111.57</v>
      </c>
      <c r="M23" s="434">
        <v>6</v>
      </c>
      <c r="N23" s="438">
        <v>27668.319999999996</v>
      </c>
      <c r="O23" s="441">
        <v>175</v>
      </c>
      <c r="P23" s="440">
        <v>158.1</v>
      </c>
      <c r="Q23" s="442">
        <v>10</v>
      </c>
      <c r="R23" s="438">
        <v>125866.62000000001</v>
      </c>
      <c r="S23" s="441">
        <v>854</v>
      </c>
      <c r="T23" s="440">
        <v>147.38</v>
      </c>
      <c r="U23" s="443">
        <v>6</v>
      </c>
      <c r="V23" s="438">
        <v>71538.61</v>
      </c>
      <c r="W23" s="441">
        <v>497.5</v>
      </c>
      <c r="X23" s="444">
        <v>143.80000000000001</v>
      </c>
      <c r="Y23" s="443">
        <v>0</v>
      </c>
      <c r="Z23" s="438" t="s">
        <v>939</v>
      </c>
      <c r="AA23" s="441" t="s">
        <v>939</v>
      </c>
      <c r="AB23" s="440" t="s">
        <v>939</v>
      </c>
    </row>
    <row r="24" spans="2:28" x14ac:dyDescent="0.25">
      <c r="B24" s="431" t="s">
        <v>89</v>
      </c>
      <c r="C24" s="432" t="s">
        <v>88</v>
      </c>
      <c r="D24" s="433" t="s">
        <v>662</v>
      </c>
      <c r="E24" s="434">
        <v>7</v>
      </c>
      <c r="F24" s="435">
        <v>240801.98</v>
      </c>
      <c r="G24" s="436">
        <v>1383.7</v>
      </c>
      <c r="H24" s="437">
        <v>174.03</v>
      </c>
      <c r="I24" s="434">
        <v>2</v>
      </c>
      <c r="J24" s="438">
        <v>110012.57999999999</v>
      </c>
      <c r="K24" s="439">
        <v>465.7</v>
      </c>
      <c r="L24" s="440">
        <v>236.23</v>
      </c>
      <c r="M24" s="434">
        <v>0</v>
      </c>
      <c r="N24" s="438" t="s">
        <v>939</v>
      </c>
      <c r="O24" s="441" t="s">
        <v>939</v>
      </c>
      <c r="P24" s="440" t="s">
        <v>939</v>
      </c>
      <c r="Q24" s="442">
        <v>5</v>
      </c>
      <c r="R24" s="438">
        <v>130789.4</v>
      </c>
      <c r="S24" s="441">
        <v>918</v>
      </c>
      <c r="T24" s="440">
        <v>142.47</v>
      </c>
      <c r="U24" s="443">
        <v>0</v>
      </c>
      <c r="V24" s="438" t="s">
        <v>939</v>
      </c>
      <c r="W24" s="441" t="s">
        <v>939</v>
      </c>
      <c r="X24" s="444" t="s">
        <v>939</v>
      </c>
      <c r="Y24" s="443">
        <v>0</v>
      </c>
      <c r="Z24" s="438" t="s">
        <v>939</v>
      </c>
      <c r="AA24" s="441" t="s">
        <v>939</v>
      </c>
      <c r="AB24" s="440" t="s">
        <v>939</v>
      </c>
    </row>
    <row r="25" spans="2:28" x14ac:dyDescent="0.25">
      <c r="B25" s="431" t="s">
        <v>171</v>
      </c>
      <c r="C25" s="432" t="s">
        <v>94</v>
      </c>
      <c r="D25" s="433" t="s">
        <v>657</v>
      </c>
      <c r="E25" s="434">
        <v>8</v>
      </c>
      <c r="F25" s="435">
        <v>230735.83000000002</v>
      </c>
      <c r="G25" s="436">
        <v>3183</v>
      </c>
      <c r="H25" s="437">
        <v>72.489999999999995</v>
      </c>
      <c r="I25" s="434">
        <v>1</v>
      </c>
      <c r="J25" s="438">
        <v>7270.75</v>
      </c>
      <c r="K25" s="439">
        <v>127</v>
      </c>
      <c r="L25" s="440">
        <v>57.25</v>
      </c>
      <c r="M25" s="434">
        <v>1</v>
      </c>
      <c r="N25" s="438">
        <v>1616.8</v>
      </c>
      <c r="O25" s="441">
        <v>20</v>
      </c>
      <c r="P25" s="440">
        <v>80.84</v>
      </c>
      <c r="Q25" s="442">
        <v>5</v>
      </c>
      <c r="R25" s="438">
        <v>217048.28</v>
      </c>
      <c r="S25" s="441">
        <v>2916</v>
      </c>
      <c r="T25" s="440">
        <v>74.430000000000007</v>
      </c>
      <c r="U25" s="443">
        <v>1</v>
      </c>
      <c r="V25" s="438">
        <v>4800</v>
      </c>
      <c r="W25" s="441">
        <v>120</v>
      </c>
      <c r="X25" s="444">
        <v>40</v>
      </c>
      <c r="Y25" s="443">
        <v>0</v>
      </c>
      <c r="Z25" s="438" t="s">
        <v>939</v>
      </c>
      <c r="AA25" s="441" t="s">
        <v>939</v>
      </c>
      <c r="AB25" s="440" t="s">
        <v>939</v>
      </c>
    </row>
    <row r="26" spans="2:28" x14ac:dyDescent="0.25">
      <c r="B26" s="431" t="s">
        <v>95</v>
      </c>
      <c r="C26" s="432" t="s">
        <v>94</v>
      </c>
      <c r="D26" s="433" t="s">
        <v>653</v>
      </c>
      <c r="E26" s="434">
        <v>15</v>
      </c>
      <c r="F26" s="435">
        <v>157004.94999999998</v>
      </c>
      <c r="G26" s="436">
        <v>3699.5</v>
      </c>
      <c r="H26" s="437">
        <v>42.44</v>
      </c>
      <c r="I26" s="434">
        <v>1</v>
      </c>
      <c r="J26" s="438">
        <v>21690</v>
      </c>
      <c r="K26" s="439">
        <v>500</v>
      </c>
      <c r="L26" s="440">
        <v>43.38</v>
      </c>
      <c r="M26" s="434">
        <v>4</v>
      </c>
      <c r="N26" s="438">
        <v>34160.399999999994</v>
      </c>
      <c r="O26" s="441">
        <v>900</v>
      </c>
      <c r="P26" s="440">
        <v>37.96</v>
      </c>
      <c r="Q26" s="442">
        <v>6</v>
      </c>
      <c r="R26" s="438">
        <v>89050.85</v>
      </c>
      <c r="S26" s="441">
        <v>1982</v>
      </c>
      <c r="T26" s="440">
        <v>44.93</v>
      </c>
      <c r="U26" s="443">
        <v>4</v>
      </c>
      <c r="V26" s="438">
        <v>12103.7</v>
      </c>
      <c r="W26" s="441">
        <v>317.5</v>
      </c>
      <c r="X26" s="444">
        <v>38.119999999999997</v>
      </c>
      <c r="Y26" s="443">
        <v>0</v>
      </c>
      <c r="Z26" s="438" t="s">
        <v>939</v>
      </c>
      <c r="AA26" s="441" t="s">
        <v>939</v>
      </c>
      <c r="AB26" s="440" t="s">
        <v>939</v>
      </c>
    </row>
    <row r="27" spans="2:28" x14ac:dyDescent="0.25">
      <c r="B27" s="431" t="s">
        <v>940</v>
      </c>
      <c r="C27" s="432" t="s">
        <v>941</v>
      </c>
      <c r="D27" s="433" t="s">
        <v>662</v>
      </c>
      <c r="E27" s="434">
        <v>1</v>
      </c>
      <c r="F27" s="435">
        <v>45703.17</v>
      </c>
      <c r="G27" s="436">
        <v>59</v>
      </c>
      <c r="H27" s="437">
        <v>774.63</v>
      </c>
      <c r="I27" s="434">
        <v>1</v>
      </c>
      <c r="J27" s="438">
        <v>45703.17</v>
      </c>
      <c r="K27" s="439">
        <v>59</v>
      </c>
      <c r="L27" s="440">
        <v>774.63</v>
      </c>
      <c r="M27" s="434">
        <v>0</v>
      </c>
      <c r="N27" s="438" t="s">
        <v>939</v>
      </c>
      <c r="O27" s="441" t="s">
        <v>939</v>
      </c>
      <c r="P27" s="440" t="s">
        <v>939</v>
      </c>
      <c r="Q27" s="442">
        <v>0</v>
      </c>
      <c r="R27" s="438" t="s">
        <v>939</v>
      </c>
      <c r="S27" s="441" t="s">
        <v>939</v>
      </c>
      <c r="T27" s="440" t="s">
        <v>939</v>
      </c>
      <c r="U27" s="443">
        <v>0</v>
      </c>
      <c r="V27" s="438" t="s">
        <v>939</v>
      </c>
      <c r="W27" s="441" t="s">
        <v>939</v>
      </c>
      <c r="X27" s="444" t="s">
        <v>939</v>
      </c>
      <c r="Y27" s="443">
        <v>0</v>
      </c>
      <c r="Z27" s="438" t="s">
        <v>939</v>
      </c>
      <c r="AA27" s="441" t="s">
        <v>939</v>
      </c>
      <c r="AB27" s="440" t="s">
        <v>939</v>
      </c>
    </row>
    <row r="28" spans="2:28" x14ac:dyDescent="0.25">
      <c r="B28" s="431" t="s">
        <v>663</v>
      </c>
      <c r="C28" s="432" t="s">
        <v>664</v>
      </c>
      <c r="D28" s="433" t="s">
        <v>662</v>
      </c>
      <c r="E28" s="434">
        <v>1</v>
      </c>
      <c r="F28" s="435">
        <v>95899.37</v>
      </c>
      <c r="G28" s="436">
        <v>73</v>
      </c>
      <c r="H28" s="437">
        <v>1313.69</v>
      </c>
      <c r="I28" s="434">
        <v>1</v>
      </c>
      <c r="J28" s="438">
        <v>95899.37</v>
      </c>
      <c r="K28" s="439">
        <v>73</v>
      </c>
      <c r="L28" s="440">
        <v>1313.69</v>
      </c>
      <c r="M28" s="434">
        <v>0</v>
      </c>
      <c r="N28" s="438" t="s">
        <v>939</v>
      </c>
      <c r="O28" s="441" t="s">
        <v>939</v>
      </c>
      <c r="P28" s="440" t="s">
        <v>939</v>
      </c>
      <c r="Q28" s="442">
        <v>0</v>
      </c>
      <c r="R28" s="438" t="s">
        <v>939</v>
      </c>
      <c r="S28" s="441" t="s">
        <v>939</v>
      </c>
      <c r="T28" s="440" t="s">
        <v>939</v>
      </c>
      <c r="U28" s="443">
        <v>0</v>
      </c>
      <c r="V28" s="438" t="s">
        <v>939</v>
      </c>
      <c r="W28" s="441" t="s">
        <v>939</v>
      </c>
      <c r="X28" s="444" t="s">
        <v>939</v>
      </c>
      <c r="Y28" s="443">
        <v>0</v>
      </c>
      <c r="Z28" s="438" t="s">
        <v>939</v>
      </c>
      <c r="AA28" s="441" t="s">
        <v>939</v>
      </c>
      <c r="AB28" s="440" t="s">
        <v>939</v>
      </c>
    </row>
    <row r="29" spans="2:28" x14ac:dyDescent="0.25">
      <c r="B29" s="431" t="s">
        <v>9</v>
      </c>
      <c r="C29" s="432" t="s">
        <v>8</v>
      </c>
      <c r="D29" s="433" t="s">
        <v>662</v>
      </c>
      <c r="E29" s="434">
        <v>3</v>
      </c>
      <c r="F29" s="435">
        <v>30870.050000000003</v>
      </c>
      <c r="G29" s="436">
        <v>98</v>
      </c>
      <c r="H29" s="437">
        <v>315</v>
      </c>
      <c r="I29" s="434">
        <v>0</v>
      </c>
      <c r="J29" s="438" t="s">
        <v>939</v>
      </c>
      <c r="K29" s="439" t="s">
        <v>939</v>
      </c>
      <c r="L29" s="440" t="s">
        <v>939</v>
      </c>
      <c r="M29" s="434">
        <v>0</v>
      </c>
      <c r="N29" s="438" t="s">
        <v>939</v>
      </c>
      <c r="O29" s="441" t="s">
        <v>939</v>
      </c>
      <c r="P29" s="440" t="s">
        <v>939</v>
      </c>
      <c r="Q29" s="442">
        <v>3</v>
      </c>
      <c r="R29" s="438">
        <v>30870.050000000003</v>
      </c>
      <c r="S29" s="441">
        <v>98</v>
      </c>
      <c r="T29" s="440">
        <v>315</v>
      </c>
      <c r="U29" s="443">
        <v>0</v>
      </c>
      <c r="V29" s="438" t="s">
        <v>939</v>
      </c>
      <c r="W29" s="441" t="s">
        <v>939</v>
      </c>
      <c r="X29" s="444" t="s">
        <v>939</v>
      </c>
      <c r="Y29" s="443">
        <v>0</v>
      </c>
      <c r="Z29" s="438" t="s">
        <v>939</v>
      </c>
      <c r="AA29" s="441" t="s">
        <v>939</v>
      </c>
      <c r="AB29" s="440" t="s">
        <v>939</v>
      </c>
    </row>
    <row r="30" spans="2:28" x14ac:dyDescent="0.25">
      <c r="B30" s="431" t="s">
        <v>11</v>
      </c>
      <c r="C30" s="432" t="s">
        <v>10</v>
      </c>
      <c r="D30" s="433" t="s">
        <v>662</v>
      </c>
      <c r="E30" s="434">
        <v>13</v>
      </c>
      <c r="F30" s="435">
        <v>287790.40000000002</v>
      </c>
      <c r="G30" s="436">
        <v>864</v>
      </c>
      <c r="H30" s="437">
        <v>333.09</v>
      </c>
      <c r="I30" s="434">
        <v>4</v>
      </c>
      <c r="J30" s="438">
        <v>85515.57</v>
      </c>
      <c r="K30" s="439">
        <v>251</v>
      </c>
      <c r="L30" s="440">
        <v>340.7</v>
      </c>
      <c r="M30" s="434">
        <v>4</v>
      </c>
      <c r="N30" s="438">
        <v>94490.81</v>
      </c>
      <c r="O30" s="441">
        <v>279</v>
      </c>
      <c r="P30" s="440">
        <v>338.68</v>
      </c>
      <c r="Q30" s="442">
        <v>5</v>
      </c>
      <c r="R30" s="438">
        <v>107784.01999999999</v>
      </c>
      <c r="S30" s="441">
        <v>334</v>
      </c>
      <c r="T30" s="440">
        <v>322.70999999999998</v>
      </c>
      <c r="U30" s="443">
        <v>0</v>
      </c>
      <c r="V30" s="438" t="s">
        <v>939</v>
      </c>
      <c r="W30" s="441" t="s">
        <v>939</v>
      </c>
      <c r="X30" s="444" t="s">
        <v>939</v>
      </c>
      <c r="Y30" s="443">
        <v>0</v>
      </c>
      <c r="Z30" s="438" t="s">
        <v>939</v>
      </c>
      <c r="AA30" s="441" t="s">
        <v>939</v>
      </c>
      <c r="AB30" s="440" t="s">
        <v>939</v>
      </c>
    </row>
    <row r="31" spans="2:28" x14ac:dyDescent="0.25">
      <c r="B31" s="431" t="s">
        <v>13</v>
      </c>
      <c r="C31" s="432" t="s">
        <v>12</v>
      </c>
      <c r="D31" s="433" t="s">
        <v>662</v>
      </c>
      <c r="E31" s="434">
        <v>34</v>
      </c>
      <c r="F31" s="435">
        <v>1856906.6500000006</v>
      </c>
      <c r="G31" s="436">
        <v>5362</v>
      </c>
      <c r="H31" s="437">
        <v>346.31</v>
      </c>
      <c r="I31" s="434">
        <v>6</v>
      </c>
      <c r="J31" s="438">
        <v>272901.57</v>
      </c>
      <c r="K31" s="439">
        <v>773</v>
      </c>
      <c r="L31" s="440">
        <v>353.04</v>
      </c>
      <c r="M31" s="434">
        <v>10</v>
      </c>
      <c r="N31" s="438">
        <v>387528.20999999996</v>
      </c>
      <c r="O31" s="441">
        <v>1008</v>
      </c>
      <c r="P31" s="440">
        <v>384.45</v>
      </c>
      <c r="Q31" s="442">
        <v>11</v>
      </c>
      <c r="R31" s="438">
        <v>919849.16999999993</v>
      </c>
      <c r="S31" s="441">
        <v>2634</v>
      </c>
      <c r="T31" s="440">
        <v>349.22</v>
      </c>
      <c r="U31" s="443">
        <v>6</v>
      </c>
      <c r="V31" s="438">
        <v>196810.34000000003</v>
      </c>
      <c r="W31" s="441">
        <v>786</v>
      </c>
      <c r="X31" s="444">
        <v>250.39</v>
      </c>
      <c r="Y31" s="443">
        <v>0</v>
      </c>
      <c r="Z31" s="438" t="s">
        <v>939</v>
      </c>
      <c r="AA31" s="441" t="s">
        <v>939</v>
      </c>
      <c r="AB31" s="440" t="s">
        <v>939</v>
      </c>
    </row>
    <row r="32" spans="2:28" x14ac:dyDescent="0.25">
      <c r="B32" s="431" t="s">
        <v>631</v>
      </c>
      <c r="C32" s="432" t="s">
        <v>632</v>
      </c>
      <c r="D32" s="433" t="s">
        <v>662</v>
      </c>
      <c r="E32" s="434">
        <v>3</v>
      </c>
      <c r="F32" s="435">
        <v>8961.7100000000009</v>
      </c>
      <c r="G32" s="436">
        <v>23</v>
      </c>
      <c r="H32" s="437">
        <v>389.64</v>
      </c>
      <c r="I32" s="434">
        <v>0</v>
      </c>
      <c r="J32" s="438" t="s">
        <v>939</v>
      </c>
      <c r="K32" s="439" t="s">
        <v>939</v>
      </c>
      <c r="L32" s="440" t="s">
        <v>939</v>
      </c>
      <c r="M32" s="434">
        <v>2</v>
      </c>
      <c r="N32" s="438">
        <v>7340.02</v>
      </c>
      <c r="O32" s="441">
        <v>16</v>
      </c>
      <c r="P32" s="440">
        <v>458.75</v>
      </c>
      <c r="Q32" s="442">
        <v>0</v>
      </c>
      <c r="R32" s="438" t="s">
        <v>939</v>
      </c>
      <c r="S32" s="441" t="s">
        <v>939</v>
      </c>
      <c r="T32" s="440" t="s">
        <v>939</v>
      </c>
      <c r="U32" s="443">
        <v>1</v>
      </c>
      <c r="V32" s="438">
        <v>1621.69</v>
      </c>
      <c r="W32" s="441">
        <v>7</v>
      </c>
      <c r="X32" s="444">
        <v>231.67</v>
      </c>
      <c r="Y32" s="443">
        <v>0</v>
      </c>
      <c r="Z32" s="438" t="s">
        <v>939</v>
      </c>
      <c r="AA32" s="441" t="s">
        <v>939</v>
      </c>
      <c r="AB32" s="440" t="s">
        <v>939</v>
      </c>
    </row>
    <row r="33" spans="2:28" x14ac:dyDescent="0.25">
      <c r="B33" s="431" t="s">
        <v>15</v>
      </c>
      <c r="C33" s="432" t="s">
        <v>14</v>
      </c>
      <c r="D33" s="433" t="s">
        <v>662</v>
      </c>
      <c r="E33" s="434">
        <v>24</v>
      </c>
      <c r="F33" s="435">
        <v>1070093.8700000001</v>
      </c>
      <c r="G33" s="436">
        <v>2233</v>
      </c>
      <c r="H33" s="437">
        <v>479.22</v>
      </c>
      <c r="I33" s="434">
        <v>5</v>
      </c>
      <c r="J33" s="438">
        <v>142494.13</v>
      </c>
      <c r="K33" s="439">
        <v>269</v>
      </c>
      <c r="L33" s="440">
        <v>529.72</v>
      </c>
      <c r="M33" s="434">
        <v>3</v>
      </c>
      <c r="N33" s="438">
        <v>107166.39999999999</v>
      </c>
      <c r="O33" s="441">
        <v>205</v>
      </c>
      <c r="P33" s="440">
        <v>522.76</v>
      </c>
      <c r="Q33" s="442">
        <v>10</v>
      </c>
      <c r="R33" s="438">
        <v>625135.07999999996</v>
      </c>
      <c r="S33" s="441">
        <v>1231</v>
      </c>
      <c r="T33" s="440">
        <v>507.83</v>
      </c>
      <c r="U33" s="443">
        <v>6</v>
      </c>
      <c r="V33" s="438">
        <v>195298.26</v>
      </c>
      <c r="W33" s="441">
        <v>528</v>
      </c>
      <c r="X33" s="444">
        <v>369.88</v>
      </c>
      <c r="Y33" s="443">
        <v>0</v>
      </c>
      <c r="Z33" s="438" t="s">
        <v>939</v>
      </c>
      <c r="AA33" s="441" t="s">
        <v>939</v>
      </c>
      <c r="AB33" s="440" t="s">
        <v>939</v>
      </c>
    </row>
    <row r="34" spans="2:28" x14ac:dyDescent="0.25">
      <c r="B34" s="431" t="s">
        <v>91</v>
      </c>
      <c r="C34" s="432" t="s">
        <v>90</v>
      </c>
      <c r="D34" s="433" t="s">
        <v>662</v>
      </c>
      <c r="E34" s="434">
        <v>17</v>
      </c>
      <c r="F34" s="435">
        <v>467628.2</v>
      </c>
      <c r="G34" s="436">
        <v>924</v>
      </c>
      <c r="H34" s="437">
        <v>506.09</v>
      </c>
      <c r="I34" s="434">
        <v>2</v>
      </c>
      <c r="J34" s="438">
        <v>21617.599999999999</v>
      </c>
      <c r="K34" s="439">
        <v>39</v>
      </c>
      <c r="L34" s="440">
        <v>554.29999999999995</v>
      </c>
      <c r="M34" s="434">
        <v>5</v>
      </c>
      <c r="N34" s="438">
        <v>70403.89</v>
      </c>
      <c r="O34" s="441">
        <v>97</v>
      </c>
      <c r="P34" s="440">
        <v>725.81</v>
      </c>
      <c r="Q34" s="442">
        <v>7</v>
      </c>
      <c r="R34" s="438">
        <v>175101.41000000003</v>
      </c>
      <c r="S34" s="441">
        <v>284</v>
      </c>
      <c r="T34" s="440">
        <v>616.54999999999995</v>
      </c>
      <c r="U34" s="443">
        <v>3</v>
      </c>
      <c r="V34" s="438">
        <v>200505.3</v>
      </c>
      <c r="W34" s="441">
        <v>504</v>
      </c>
      <c r="X34" s="444">
        <v>397.83</v>
      </c>
      <c r="Y34" s="443">
        <v>0</v>
      </c>
      <c r="Z34" s="438" t="s">
        <v>939</v>
      </c>
      <c r="AA34" s="441" t="s">
        <v>939</v>
      </c>
      <c r="AB34" s="440" t="s">
        <v>939</v>
      </c>
    </row>
    <row r="35" spans="2:28" x14ac:dyDescent="0.25">
      <c r="B35" s="431" t="s">
        <v>172</v>
      </c>
      <c r="C35" s="432" t="s">
        <v>666</v>
      </c>
      <c r="D35" s="433" t="s">
        <v>662</v>
      </c>
      <c r="E35" s="434">
        <v>3</v>
      </c>
      <c r="F35" s="435">
        <v>75524.02</v>
      </c>
      <c r="G35" s="436">
        <v>66</v>
      </c>
      <c r="H35" s="437">
        <v>1144.3</v>
      </c>
      <c r="I35" s="434">
        <v>0</v>
      </c>
      <c r="J35" s="438" t="s">
        <v>939</v>
      </c>
      <c r="K35" s="439" t="s">
        <v>939</v>
      </c>
      <c r="L35" s="440" t="s">
        <v>939</v>
      </c>
      <c r="M35" s="434">
        <v>1</v>
      </c>
      <c r="N35" s="438">
        <v>4600.0200000000004</v>
      </c>
      <c r="O35" s="441">
        <v>6</v>
      </c>
      <c r="P35" s="440">
        <v>766.67</v>
      </c>
      <c r="Q35" s="442">
        <v>1</v>
      </c>
      <c r="R35" s="438">
        <v>66560.62</v>
      </c>
      <c r="S35" s="441">
        <v>46</v>
      </c>
      <c r="T35" s="440">
        <v>1446.97</v>
      </c>
      <c r="U35" s="443">
        <v>1</v>
      </c>
      <c r="V35" s="438">
        <v>4363.38</v>
      </c>
      <c r="W35" s="441">
        <v>14</v>
      </c>
      <c r="X35" s="444">
        <v>311.67</v>
      </c>
      <c r="Y35" s="443">
        <v>0</v>
      </c>
      <c r="Z35" s="438" t="s">
        <v>939</v>
      </c>
      <c r="AA35" s="441" t="s">
        <v>939</v>
      </c>
      <c r="AB35" s="440" t="s">
        <v>939</v>
      </c>
    </row>
    <row r="36" spans="2:28" x14ac:dyDescent="0.25">
      <c r="B36" s="431" t="s">
        <v>173</v>
      </c>
      <c r="C36" s="432" t="s">
        <v>667</v>
      </c>
      <c r="D36" s="433" t="s">
        <v>662</v>
      </c>
      <c r="E36" s="434">
        <v>6</v>
      </c>
      <c r="F36" s="435">
        <v>228460.90000000002</v>
      </c>
      <c r="G36" s="436">
        <v>220</v>
      </c>
      <c r="H36" s="437">
        <v>1038.46</v>
      </c>
      <c r="I36" s="434">
        <v>0</v>
      </c>
      <c r="J36" s="438" t="s">
        <v>939</v>
      </c>
      <c r="K36" s="439" t="s">
        <v>939</v>
      </c>
      <c r="L36" s="440" t="s">
        <v>939</v>
      </c>
      <c r="M36" s="434">
        <v>1</v>
      </c>
      <c r="N36" s="438">
        <v>14400</v>
      </c>
      <c r="O36" s="441">
        <v>12</v>
      </c>
      <c r="P36" s="440">
        <v>1200</v>
      </c>
      <c r="Q36" s="442">
        <v>4</v>
      </c>
      <c r="R36" s="438">
        <v>189444</v>
      </c>
      <c r="S36" s="441">
        <v>138</v>
      </c>
      <c r="T36" s="440">
        <v>1372.78</v>
      </c>
      <c r="U36" s="443">
        <v>1</v>
      </c>
      <c r="V36" s="438">
        <v>24616.9</v>
      </c>
      <c r="W36" s="441">
        <v>70</v>
      </c>
      <c r="X36" s="444">
        <v>351.67</v>
      </c>
      <c r="Y36" s="443">
        <v>0</v>
      </c>
      <c r="Z36" s="438" t="s">
        <v>939</v>
      </c>
      <c r="AA36" s="441" t="s">
        <v>939</v>
      </c>
      <c r="AB36" s="440" t="s">
        <v>939</v>
      </c>
    </row>
    <row r="37" spans="2:28" x14ac:dyDescent="0.25">
      <c r="B37" s="431" t="s">
        <v>175</v>
      </c>
      <c r="C37" s="432" t="s">
        <v>176</v>
      </c>
      <c r="D37" s="433" t="s">
        <v>662</v>
      </c>
      <c r="E37" s="434">
        <v>1</v>
      </c>
      <c r="F37" s="435">
        <v>170134.8</v>
      </c>
      <c r="G37" s="436">
        <v>440</v>
      </c>
      <c r="H37" s="437">
        <v>386.67</v>
      </c>
      <c r="I37" s="434">
        <v>0</v>
      </c>
      <c r="J37" s="438" t="s">
        <v>939</v>
      </c>
      <c r="K37" s="439" t="s">
        <v>939</v>
      </c>
      <c r="L37" s="440" t="s">
        <v>939</v>
      </c>
      <c r="M37" s="434">
        <v>0</v>
      </c>
      <c r="N37" s="438" t="s">
        <v>939</v>
      </c>
      <c r="O37" s="441" t="s">
        <v>939</v>
      </c>
      <c r="P37" s="440" t="s">
        <v>939</v>
      </c>
      <c r="Q37" s="442">
        <v>1</v>
      </c>
      <c r="R37" s="438">
        <v>170134.8</v>
      </c>
      <c r="S37" s="441">
        <v>440</v>
      </c>
      <c r="T37" s="440">
        <v>386.67</v>
      </c>
      <c r="U37" s="443">
        <v>0</v>
      </c>
      <c r="V37" s="438" t="s">
        <v>939</v>
      </c>
      <c r="W37" s="441" t="s">
        <v>939</v>
      </c>
      <c r="X37" s="444" t="s">
        <v>939</v>
      </c>
      <c r="Y37" s="443">
        <v>0</v>
      </c>
      <c r="Z37" s="438" t="s">
        <v>939</v>
      </c>
      <c r="AA37" s="441" t="s">
        <v>939</v>
      </c>
      <c r="AB37" s="440" t="s">
        <v>939</v>
      </c>
    </row>
    <row r="38" spans="2:28" x14ac:dyDescent="0.25">
      <c r="B38" s="431" t="s">
        <v>179</v>
      </c>
      <c r="C38" s="432" t="s">
        <v>671</v>
      </c>
      <c r="D38" s="433" t="s">
        <v>662</v>
      </c>
      <c r="E38" s="434">
        <v>2</v>
      </c>
      <c r="F38" s="435">
        <v>117866.83</v>
      </c>
      <c r="G38" s="436">
        <v>71</v>
      </c>
      <c r="H38" s="437">
        <v>1660.1</v>
      </c>
      <c r="I38" s="434">
        <v>0</v>
      </c>
      <c r="J38" s="438" t="s">
        <v>939</v>
      </c>
      <c r="K38" s="439" t="s">
        <v>939</v>
      </c>
      <c r="L38" s="440" t="s">
        <v>939</v>
      </c>
      <c r="M38" s="434">
        <v>0</v>
      </c>
      <c r="N38" s="438" t="s">
        <v>939</v>
      </c>
      <c r="O38" s="441" t="s">
        <v>939</v>
      </c>
      <c r="P38" s="440" t="s">
        <v>939</v>
      </c>
      <c r="Q38" s="442">
        <v>0</v>
      </c>
      <c r="R38" s="438" t="s">
        <v>939</v>
      </c>
      <c r="S38" s="441" t="s">
        <v>939</v>
      </c>
      <c r="T38" s="440" t="s">
        <v>939</v>
      </c>
      <c r="U38" s="443">
        <v>2</v>
      </c>
      <c r="V38" s="438">
        <v>117866.83</v>
      </c>
      <c r="W38" s="441">
        <v>71</v>
      </c>
      <c r="X38" s="444">
        <v>1660.1</v>
      </c>
      <c r="Y38" s="443">
        <v>0</v>
      </c>
      <c r="Z38" s="438" t="s">
        <v>939</v>
      </c>
      <c r="AA38" s="441" t="s">
        <v>939</v>
      </c>
      <c r="AB38" s="440" t="s">
        <v>939</v>
      </c>
    </row>
    <row r="39" spans="2:28" x14ac:dyDescent="0.25">
      <c r="B39" s="431" t="s">
        <v>180</v>
      </c>
      <c r="C39" s="432" t="s">
        <v>896</v>
      </c>
      <c r="D39" s="433" t="s">
        <v>662</v>
      </c>
      <c r="E39" s="434">
        <v>1</v>
      </c>
      <c r="F39" s="435">
        <v>22980.06</v>
      </c>
      <c r="G39" s="436">
        <v>18</v>
      </c>
      <c r="H39" s="437">
        <v>1276.67</v>
      </c>
      <c r="I39" s="434">
        <v>1</v>
      </c>
      <c r="J39" s="438">
        <v>22980.06</v>
      </c>
      <c r="K39" s="439">
        <v>18</v>
      </c>
      <c r="L39" s="440">
        <v>1276.67</v>
      </c>
      <c r="M39" s="434">
        <v>0</v>
      </c>
      <c r="N39" s="438" t="s">
        <v>939</v>
      </c>
      <c r="O39" s="441" t="s">
        <v>939</v>
      </c>
      <c r="P39" s="440" t="s">
        <v>939</v>
      </c>
      <c r="Q39" s="442">
        <v>0</v>
      </c>
      <c r="R39" s="438" t="s">
        <v>939</v>
      </c>
      <c r="S39" s="441" t="s">
        <v>939</v>
      </c>
      <c r="T39" s="440" t="s">
        <v>939</v>
      </c>
      <c r="U39" s="443">
        <v>0</v>
      </c>
      <c r="V39" s="438" t="s">
        <v>939</v>
      </c>
      <c r="W39" s="441" t="s">
        <v>939</v>
      </c>
      <c r="X39" s="444" t="s">
        <v>939</v>
      </c>
      <c r="Y39" s="443">
        <v>0</v>
      </c>
      <c r="Z39" s="438" t="s">
        <v>939</v>
      </c>
      <c r="AA39" s="441" t="s">
        <v>939</v>
      </c>
      <c r="AB39" s="440" t="s">
        <v>939</v>
      </c>
    </row>
    <row r="40" spans="2:28" x14ac:dyDescent="0.25">
      <c r="B40" s="431" t="s">
        <v>92</v>
      </c>
      <c r="C40" s="432" t="s">
        <v>672</v>
      </c>
      <c r="D40" s="433" t="s">
        <v>662</v>
      </c>
      <c r="E40" s="434">
        <v>3</v>
      </c>
      <c r="F40" s="435">
        <v>215316.56999999998</v>
      </c>
      <c r="G40" s="436">
        <v>149</v>
      </c>
      <c r="H40" s="437">
        <v>1445.08</v>
      </c>
      <c r="I40" s="434">
        <v>0</v>
      </c>
      <c r="J40" s="438" t="s">
        <v>939</v>
      </c>
      <c r="K40" s="439" t="s">
        <v>939</v>
      </c>
      <c r="L40" s="440" t="s">
        <v>939</v>
      </c>
      <c r="M40" s="434">
        <v>2</v>
      </c>
      <c r="N40" s="438">
        <v>186933.15</v>
      </c>
      <c r="O40" s="441">
        <v>123</v>
      </c>
      <c r="P40" s="440">
        <v>1519.78</v>
      </c>
      <c r="Q40" s="442">
        <v>1</v>
      </c>
      <c r="R40" s="438">
        <v>28383.42</v>
      </c>
      <c r="S40" s="441">
        <v>26</v>
      </c>
      <c r="T40" s="440">
        <v>1091.67</v>
      </c>
      <c r="U40" s="443">
        <v>0</v>
      </c>
      <c r="V40" s="438" t="s">
        <v>939</v>
      </c>
      <c r="W40" s="441" t="s">
        <v>939</v>
      </c>
      <c r="X40" s="444" t="s">
        <v>939</v>
      </c>
      <c r="Y40" s="443">
        <v>0</v>
      </c>
      <c r="Z40" s="438" t="s">
        <v>939</v>
      </c>
      <c r="AA40" s="441" t="s">
        <v>939</v>
      </c>
      <c r="AB40" s="440" t="s">
        <v>939</v>
      </c>
    </row>
    <row r="41" spans="2:28" x14ac:dyDescent="0.25">
      <c r="B41" s="431" t="s">
        <v>181</v>
      </c>
      <c r="C41" s="432" t="s">
        <v>673</v>
      </c>
      <c r="D41" s="433" t="s">
        <v>662</v>
      </c>
      <c r="E41" s="434">
        <v>5</v>
      </c>
      <c r="F41" s="435">
        <v>514845.81999999995</v>
      </c>
      <c r="G41" s="436">
        <v>323</v>
      </c>
      <c r="H41" s="437">
        <v>1593.95</v>
      </c>
      <c r="I41" s="434">
        <v>0</v>
      </c>
      <c r="J41" s="438" t="s">
        <v>939</v>
      </c>
      <c r="K41" s="439" t="s">
        <v>939</v>
      </c>
      <c r="L41" s="440" t="s">
        <v>939</v>
      </c>
      <c r="M41" s="434">
        <v>1</v>
      </c>
      <c r="N41" s="438">
        <v>63240</v>
      </c>
      <c r="O41" s="441">
        <v>34</v>
      </c>
      <c r="P41" s="440">
        <v>1860</v>
      </c>
      <c r="Q41" s="442">
        <v>2</v>
      </c>
      <c r="R41" s="438">
        <v>321505.71999999997</v>
      </c>
      <c r="S41" s="441">
        <v>235</v>
      </c>
      <c r="T41" s="440">
        <v>1368.11</v>
      </c>
      <c r="U41" s="443">
        <v>1</v>
      </c>
      <c r="V41" s="438">
        <v>43200</v>
      </c>
      <c r="W41" s="441">
        <v>24</v>
      </c>
      <c r="X41" s="444">
        <v>1800</v>
      </c>
      <c r="Y41" s="443">
        <v>1</v>
      </c>
      <c r="Z41" s="438">
        <v>86900.1</v>
      </c>
      <c r="AA41" s="441">
        <v>30</v>
      </c>
      <c r="AB41" s="440">
        <v>2896.67</v>
      </c>
    </row>
    <row r="42" spans="2:28" x14ac:dyDescent="0.25">
      <c r="B42" s="431" t="s">
        <v>182</v>
      </c>
      <c r="C42" s="432" t="s">
        <v>914</v>
      </c>
      <c r="D42" s="433" t="s">
        <v>662</v>
      </c>
      <c r="E42" s="434">
        <v>5</v>
      </c>
      <c r="F42" s="435">
        <v>1100926.8999999999</v>
      </c>
      <c r="G42" s="436">
        <v>829</v>
      </c>
      <c r="H42" s="437">
        <v>1328.02</v>
      </c>
      <c r="I42" s="434">
        <v>0</v>
      </c>
      <c r="J42" s="438" t="s">
        <v>939</v>
      </c>
      <c r="K42" s="439" t="s">
        <v>939</v>
      </c>
      <c r="L42" s="440" t="s">
        <v>939</v>
      </c>
      <c r="M42" s="434">
        <v>2</v>
      </c>
      <c r="N42" s="438">
        <v>854000</v>
      </c>
      <c r="O42" s="441">
        <v>665</v>
      </c>
      <c r="P42" s="440">
        <v>1284.21</v>
      </c>
      <c r="Q42" s="442">
        <v>2</v>
      </c>
      <c r="R42" s="438">
        <v>168260.1</v>
      </c>
      <c r="S42" s="441">
        <v>124</v>
      </c>
      <c r="T42" s="440">
        <v>1356.94</v>
      </c>
      <c r="U42" s="443">
        <v>1</v>
      </c>
      <c r="V42" s="438">
        <v>78666.8</v>
      </c>
      <c r="W42" s="441">
        <v>40</v>
      </c>
      <c r="X42" s="444">
        <v>1966.67</v>
      </c>
      <c r="Y42" s="443">
        <v>0</v>
      </c>
      <c r="Z42" s="438" t="s">
        <v>939</v>
      </c>
      <c r="AA42" s="441" t="s">
        <v>939</v>
      </c>
      <c r="AB42" s="440" t="s">
        <v>939</v>
      </c>
    </row>
    <row r="43" spans="2:28" x14ac:dyDescent="0.25">
      <c r="B43" s="431" t="s">
        <v>183</v>
      </c>
      <c r="C43" s="432" t="s">
        <v>184</v>
      </c>
      <c r="D43" s="433" t="s">
        <v>657</v>
      </c>
      <c r="E43" s="434">
        <v>13</v>
      </c>
      <c r="F43" s="435">
        <v>543263.4</v>
      </c>
      <c r="G43" s="436">
        <v>863.69999999999993</v>
      </c>
      <c r="H43" s="437">
        <v>629</v>
      </c>
      <c r="I43" s="434">
        <v>2</v>
      </c>
      <c r="J43" s="438">
        <v>60920.43</v>
      </c>
      <c r="K43" s="439">
        <v>167</v>
      </c>
      <c r="L43" s="440">
        <v>364.79</v>
      </c>
      <c r="M43" s="434">
        <v>5</v>
      </c>
      <c r="N43" s="438">
        <v>197655.96999999997</v>
      </c>
      <c r="O43" s="441">
        <v>301.5</v>
      </c>
      <c r="P43" s="440">
        <v>655.58</v>
      </c>
      <c r="Q43" s="442">
        <v>4</v>
      </c>
      <c r="R43" s="438">
        <v>205640</v>
      </c>
      <c r="S43" s="441">
        <v>288.39999999999998</v>
      </c>
      <c r="T43" s="440">
        <v>713.04</v>
      </c>
      <c r="U43" s="443">
        <v>1</v>
      </c>
      <c r="V43" s="438">
        <v>4080</v>
      </c>
      <c r="W43" s="441">
        <v>6.8</v>
      </c>
      <c r="X43" s="444">
        <v>600</v>
      </c>
      <c r="Y43" s="443">
        <v>1</v>
      </c>
      <c r="Z43" s="438">
        <v>74967</v>
      </c>
      <c r="AA43" s="441">
        <v>100</v>
      </c>
      <c r="AB43" s="440">
        <v>749.67</v>
      </c>
    </row>
    <row r="44" spans="2:28" x14ac:dyDescent="0.25">
      <c r="B44" s="431" t="s">
        <v>185</v>
      </c>
      <c r="C44" s="432" t="s">
        <v>674</v>
      </c>
      <c r="D44" s="433" t="s">
        <v>657</v>
      </c>
      <c r="E44" s="434">
        <v>7</v>
      </c>
      <c r="F44" s="435">
        <v>65604.260000000009</v>
      </c>
      <c r="G44" s="436">
        <v>100</v>
      </c>
      <c r="H44" s="437">
        <v>656.04</v>
      </c>
      <c r="I44" s="434">
        <v>0</v>
      </c>
      <c r="J44" s="438" t="s">
        <v>939</v>
      </c>
      <c r="K44" s="439" t="s">
        <v>939</v>
      </c>
      <c r="L44" s="440" t="s">
        <v>939</v>
      </c>
      <c r="M44" s="434">
        <v>2</v>
      </c>
      <c r="N44" s="438">
        <v>8663.3700000000008</v>
      </c>
      <c r="O44" s="441">
        <v>11.3</v>
      </c>
      <c r="P44" s="440">
        <v>766.67</v>
      </c>
      <c r="Q44" s="442">
        <v>4</v>
      </c>
      <c r="R44" s="438">
        <v>39648.89</v>
      </c>
      <c r="S44" s="441">
        <v>63.7</v>
      </c>
      <c r="T44" s="440">
        <v>622.42999999999995</v>
      </c>
      <c r="U44" s="443">
        <v>1</v>
      </c>
      <c r="V44" s="438">
        <v>17292</v>
      </c>
      <c r="W44" s="441">
        <v>25</v>
      </c>
      <c r="X44" s="444">
        <v>691.68</v>
      </c>
      <c r="Y44" s="443">
        <v>0</v>
      </c>
      <c r="Z44" s="438" t="s">
        <v>939</v>
      </c>
      <c r="AA44" s="441" t="s">
        <v>939</v>
      </c>
      <c r="AB44" s="440" t="s">
        <v>939</v>
      </c>
    </row>
    <row r="45" spans="2:28" x14ac:dyDescent="0.25">
      <c r="B45" s="431" t="s">
        <v>675</v>
      </c>
      <c r="C45" s="432" t="s">
        <v>676</v>
      </c>
      <c r="D45" s="433" t="s">
        <v>657</v>
      </c>
      <c r="E45" s="434">
        <v>6</v>
      </c>
      <c r="F45" s="435">
        <v>87705.22</v>
      </c>
      <c r="G45" s="436">
        <v>178.9</v>
      </c>
      <c r="H45" s="437">
        <v>490.25</v>
      </c>
      <c r="I45" s="434">
        <v>0</v>
      </c>
      <c r="J45" s="438" t="s">
        <v>939</v>
      </c>
      <c r="K45" s="439" t="s">
        <v>939</v>
      </c>
      <c r="L45" s="440" t="s">
        <v>939</v>
      </c>
      <c r="M45" s="434">
        <v>3</v>
      </c>
      <c r="N45" s="438">
        <v>44000.25</v>
      </c>
      <c r="O45" s="441">
        <v>120</v>
      </c>
      <c r="P45" s="440">
        <v>366.67</v>
      </c>
      <c r="Q45" s="442">
        <v>2</v>
      </c>
      <c r="R45" s="438">
        <v>12829.97</v>
      </c>
      <c r="S45" s="441">
        <v>11.399999999999999</v>
      </c>
      <c r="T45" s="440">
        <v>1125.44</v>
      </c>
      <c r="U45" s="443">
        <v>1</v>
      </c>
      <c r="V45" s="438">
        <v>30875</v>
      </c>
      <c r="W45" s="441">
        <v>47.5</v>
      </c>
      <c r="X45" s="444">
        <v>650</v>
      </c>
      <c r="Y45" s="443">
        <v>0</v>
      </c>
      <c r="Z45" s="438" t="s">
        <v>939</v>
      </c>
      <c r="AA45" s="441" t="s">
        <v>939</v>
      </c>
      <c r="AB45" s="440" t="s">
        <v>939</v>
      </c>
    </row>
    <row r="46" spans="2:28" x14ac:dyDescent="0.25">
      <c r="B46" s="431" t="s">
        <v>20</v>
      </c>
      <c r="C46" s="432" t="s">
        <v>677</v>
      </c>
      <c r="D46" s="433" t="s">
        <v>657</v>
      </c>
      <c r="E46" s="434">
        <v>2</v>
      </c>
      <c r="F46" s="435">
        <v>32901.089999999997</v>
      </c>
      <c r="G46" s="436">
        <v>113</v>
      </c>
      <c r="H46" s="437">
        <v>291.16000000000003</v>
      </c>
      <c r="I46" s="434">
        <v>0</v>
      </c>
      <c r="J46" s="438" t="s">
        <v>939</v>
      </c>
      <c r="K46" s="439" t="s">
        <v>939</v>
      </c>
      <c r="L46" s="440" t="s">
        <v>939</v>
      </c>
      <c r="M46" s="434">
        <v>1</v>
      </c>
      <c r="N46" s="438">
        <v>999.99</v>
      </c>
      <c r="O46" s="441">
        <v>3</v>
      </c>
      <c r="P46" s="440">
        <v>333.33</v>
      </c>
      <c r="Q46" s="442">
        <v>0</v>
      </c>
      <c r="R46" s="438" t="s">
        <v>939</v>
      </c>
      <c r="S46" s="441" t="s">
        <v>939</v>
      </c>
      <c r="T46" s="440" t="s">
        <v>939</v>
      </c>
      <c r="U46" s="443">
        <v>1</v>
      </c>
      <c r="V46" s="438">
        <v>31901.1</v>
      </c>
      <c r="W46" s="441">
        <v>110</v>
      </c>
      <c r="X46" s="444">
        <v>290.01</v>
      </c>
      <c r="Y46" s="443">
        <v>0</v>
      </c>
      <c r="Z46" s="438" t="s">
        <v>939</v>
      </c>
      <c r="AA46" s="441" t="s">
        <v>939</v>
      </c>
      <c r="AB46" s="440" t="s">
        <v>939</v>
      </c>
    </row>
    <row r="47" spans="2:28" x14ac:dyDescent="0.25">
      <c r="B47" s="431" t="s">
        <v>117</v>
      </c>
      <c r="C47" s="432" t="s">
        <v>116</v>
      </c>
      <c r="D47" s="433" t="s">
        <v>657</v>
      </c>
      <c r="E47" s="434">
        <v>6</v>
      </c>
      <c r="F47" s="435">
        <v>957279.6</v>
      </c>
      <c r="G47" s="436">
        <v>7542</v>
      </c>
      <c r="H47" s="437">
        <v>126.93</v>
      </c>
      <c r="I47" s="434">
        <v>0</v>
      </c>
      <c r="J47" s="438" t="s">
        <v>939</v>
      </c>
      <c r="K47" s="439" t="s">
        <v>939</v>
      </c>
      <c r="L47" s="440" t="s">
        <v>939</v>
      </c>
      <c r="M47" s="434">
        <v>0</v>
      </c>
      <c r="N47" s="438" t="s">
        <v>939</v>
      </c>
      <c r="O47" s="441" t="s">
        <v>939</v>
      </c>
      <c r="P47" s="440" t="s">
        <v>939</v>
      </c>
      <c r="Q47" s="442">
        <v>5</v>
      </c>
      <c r="R47" s="438">
        <v>950529.6</v>
      </c>
      <c r="S47" s="441">
        <v>7452</v>
      </c>
      <c r="T47" s="440">
        <v>127.55</v>
      </c>
      <c r="U47" s="443">
        <v>1</v>
      </c>
      <c r="V47" s="438">
        <v>6750</v>
      </c>
      <c r="W47" s="441">
        <v>90</v>
      </c>
      <c r="X47" s="444">
        <v>75</v>
      </c>
      <c r="Y47" s="443">
        <v>0</v>
      </c>
      <c r="Z47" s="438" t="s">
        <v>939</v>
      </c>
      <c r="AA47" s="441" t="s">
        <v>939</v>
      </c>
      <c r="AB47" s="440" t="s">
        <v>939</v>
      </c>
    </row>
    <row r="48" spans="2:28" x14ac:dyDescent="0.25">
      <c r="B48" s="431" t="s">
        <v>113</v>
      </c>
      <c r="C48" s="432" t="s">
        <v>678</v>
      </c>
      <c r="D48" s="433" t="s">
        <v>662</v>
      </c>
      <c r="E48" s="434">
        <v>7</v>
      </c>
      <c r="F48" s="435">
        <v>470935.06</v>
      </c>
      <c r="G48" s="436">
        <v>23297</v>
      </c>
      <c r="H48" s="437">
        <v>20.21</v>
      </c>
      <c r="I48" s="434">
        <v>0</v>
      </c>
      <c r="J48" s="438" t="s">
        <v>939</v>
      </c>
      <c r="K48" s="439" t="s">
        <v>939</v>
      </c>
      <c r="L48" s="440" t="s">
        <v>939</v>
      </c>
      <c r="M48" s="434">
        <v>0</v>
      </c>
      <c r="N48" s="438" t="s">
        <v>939</v>
      </c>
      <c r="O48" s="441" t="s">
        <v>939</v>
      </c>
      <c r="P48" s="440" t="s">
        <v>939</v>
      </c>
      <c r="Q48" s="442">
        <v>6</v>
      </c>
      <c r="R48" s="438">
        <v>429685.06</v>
      </c>
      <c r="S48" s="441">
        <v>23047</v>
      </c>
      <c r="T48" s="440">
        <v>18.64</v>
      </c>
      <c r="U48" s="443">
        <v>1</v>
      </c>
      <c r="V48" s="438">
        <v>41250</v>
      </c>
      <c r="W48" s="441">
        <v>250</v>
      </c>
      <c r="X48" s="444">
        <v>165</v>
      </c>
      <c r="Y48" s="443">
        <v>0</v>
      </c>
      <c r="Z48" s="438" t="s">
        <v>939</v>
      </c>
      <c r="AA48" s="441" t="s">
        <v>939</v>
      </c>
      <c r="AB48" s="440" t="s">
        <v>939</v>
      </c>
    </row>
    <row r="49" spans="2:28" x14ac:dyDescent="0.25">
      <c r="B49" s="431" t="s">
        <v>190</v>
      </c>
      <c r="C49" s="432" t="s">
        <v>679</v>
      </c>
      <c r="D49" s="433" t="s">
        <v>605</v>
      </c>
      <c r="E49" s="434">
        <v>5</v>
      </c>
      <c r="F49" s="435">
        <v>24199.95</v>
      </c>
      <c r="G49" s="436">
        <v>23</v>
      </c>
      <c r="H49" s="437">
        <v>1052.17</v>
      </c>
      <c r="I49" s="434">
        <v>2</v>
      </c>
      <c r="J49" s="438">
        <v>7766.630000000001</v>
      </c>
      <c r="K49" s="439">
        <v>11</v>
      </c>
      <c r="L49" s="440">
        <v>706.06</v>
      </c>
      <c r="M49" s="434">
        <v>2</v>
      </c>
      <c r="N49" s="438">
        <v>5766.6399999999994</v>
      </c>
      <c r="O49" s="441">
        <v>8</v>
      </c>
      <c r="P49" s="440">
        <v>720.83</v>
      </c>
      <c r="Q49" s="442">
        <v>0</v>
      </c>
      <c r="R49" s="438" t="s">
        <v>939</v>
      </c>
      <c r="S49" s="441" t="s">
        <v>939</v>
      </c>
      <c r="T49" s="440" t="s">
        <v>939</v>
      </c>
      <c r="U49" s="443">
        <v>1</v>
      </c>
      <c r="V49" s="438">
        <v>10666.68</v>
      </c>
      <c r="W49" s="441">
        <v>4</v>
      </c>
      <c r="X49" s="444">
        <v>2666.67</v>
      </c>
      <c r="Y49" s="443">
        <v>0</v>
      </c>
      <c r="Z49" s="438" t="s">
        <v>939</v>
      </c>
      <c r="AA49" s="441" t="s">
        <v>939</v>
      </c>
      <c r="AB49" s="440" t="s">
        <v>939</v>
      </c>
    </row>
    <row r="50" spans="2:28" x14ac:dyDescent="0.25">
      <c r="B50" s="431" t="s">
        <v>193</v>
      </c>
      <c r="C50" s="432" t="s">
        <v>623</v>
      </c>
      <c r="D50" s="433" t="s">
        <v>605</v>
      </c>
      <c r="E50" s="434">
        <v>3</v>
      </c>
      <c r="F50" s="435">
        <v>6339.99</v>
      </c>
      <c r="G50" s="436">
        <v>10</v>
      </c>
      <c r="H50" s="437">
        <v>634</v>
      </c>
      <c r="I50" s="434">
        <v>1</v>
      </c>
      <c r="J50" s="438">
        <v>3499.98</v>
      </c>
      <c r="K50" s="439">
        <v>6</v>
      </c>
      <c r="L50" s="440">
        <v>583.33000000000004</v>
      </c>
      <c r="M50" s="434">
        <v>2</v>
      </c>
      <c r="N50" s="438">
        <v>2840.01</v>
      </c>
      <c r="O50" s="441">
        <v>4</v>
      </c>
      <c r="P50" s="440">
        <v>710</v>
      </c>
      <c r="Q50" s="442">
        <v>0</v>
      </c>
      <c r="R50" s="438" t="s">
        <v>939</v>
      </c>
      <c r="S50" s="441" t="s">
        <v>939</v>
      </c>
      <c r="T50" s="440" t="s">
        <v>939</v>
      </c>
      <c r="U50" s="443">
        <v>0</v>
      </c>
      <c r="V50" s="438" t="s">
        <v>939</v>
      </c>
      <c r="W50" s="441" t="s">
        <v>939</v>
      </c>
      <c r="X50" s="444" t="s">
        <v>939</v>
      </c>
      <c r="Y50" s="443">
        <v>0</v>
      </c>
      <c r="Z50" s="438" t="s">
        <v>939</v>
      </c>
      <c r="AA50" s="441" t="s">
        <v>939</v>
      </c>
      <c r="AB50" s="440" t="s">
        <v>939</v>
      </c>
    </row>
    <row r="51" spans="2:28" x14ac:dyDescent="0.25">
      <c r="B51" s="431" t="s">
        <v>194</v>
      </c>
      <c r="C51" s="432" t="s">
        <v>195</v>
      </c>
      <c r="D51" s="433" t="s">
        <v>605</v>
      </c>
      <c r="E51" s="434">
        <v>2</v>
      </c>
      <c r="F51" s="435">
        <v>96592.010000000009</v>
      </c>
      <c r="G51" s="436">
        <v>13</v>
      </c>
      <c r="H51" s="437">
        <v>7430.15</v>
      </c>
      <c r="I51" s="434">
        <v>0</v>
      </c>
      <c r="J51" s="438" t="s">
        <v>939</v>
      </c>
      <c r="K51" s="439" t="s">
        <v>939</v>
      </c>
      <c r="L51" s="440" t="s">
        <v>939</v>
      </c>
      <c r="M51" s="434">
        <v>0</v>
      </c>
      <c r="N51" s="438" t="s">
        <v>939</v>
      </c>
      <c r="O51" s="441" t="s">
        <v>939</v>
      </c>
      <c r="P51" s="440" t="s">
        <v>939</v>
      </c>
      <c r="Q51" s="442">
        <v>1</v>
      </c>
      <c r="R51" s="438">
        <v>49100.01</v>
      </c>
      <c r="S51" s="441">
        <v>3</v>
      </c>
      <c r="T51" s="440">
        <v>16366.67</v>
      </c>
      <c r="U51" s="443">
        <v>0</v>
      </c>
      <c r="V51" s="438" t="s">
        <v>939</v>
      </c>
      <c r="W51" s="441" t="s">
        <v>939</v>
      </c>
      <c r="X51" s="444" t="s">
        <v>939</v>
      </c>
      <c r="Y51" s="443">
        <v>0</v>
      </c>
      <c r="Z51" s="438" t="s">
        <v>939</v>
      </c>
      <c r="AA51" s="441" t="s">
        <v>939</v>
      </c>
      <c r="AB51" s="440" t="s">
        <v>939</v>
      </c>
    </row>
    <row r="52" spans="2:28" x14ac:dyDescent="0.25">
      <c r="B52" s="431" t="s">
        <v>196</v>
      </c>
      <c r="C52" s="432" t="s">
        <v>867</v>
      </c>
      <c r="D52" s="433" t="s">
        <v>662</v>
      </c>
      <c r="E52" s="434">
        <v>3</v>
      </c>
      <c r="F52" s="435">
        <v>995492.68</v>
      </c>
      <c r="G52" s="436">
        <v>803</v>
      </c>
      <c r="H52" s="437">
        <v>1239.72</v>
      </c>
      <c r="I52" s="434">
        <v>0</v>
      </c>
      <c r="J52" s="438" t="s">
        <v>939</v>
      </c>
      <c r="K52" s="439" t="s">
        <v>939</v>
      </c>
      <c r="L52" s="440" t="s">
        <v>939</v>
      </c>
      <c r="M52" s="434">
        <v>0</v>
      </c>
      <c r="N52" s="438" t="s">
        <v>939</v>
      </c>
      <c r="O52" s="441" t="s">
        <v>939</v>
      </c>
      <c r="P52" s="440" t="s">
        <v>939</v>
      </c>
      <c r="Q52" s="442">
        <v>2</v>
      </c>
      <c r="R52" s="438">
        <v>752016.79</v>
      </c>
      <c r="S52" s="441">
        <v>497</v>
      </c>
      <c r="T52" s="440">
        <v>1513.11</v>
      </c>
      <c r="U52" s="443">
        <v>0</v>
      </c>
      <c r="V52" s="438" t="s">
        <v>939</v>
      </c>
      <c r="W52" s="441" t="s">
        <v>939</v>
      </c>
      <c r="X52" s="444" t="s">
        <v>939</v>
      </c>
      <c r="Y52" s="443">
        <v>0</v>
      </c>
      <c r="Z52" s="438" t="s">
        <v>939</v>
      </c>
      <c r="AA52" s="441" t="s">
        <v>939</v>
      </c>
      <c r="AB52" s="440" t="s">
        <v>939</v>
      </c>
    </row>
    <row r="53" spans="2:28" x14ac:dyDescent="0.25">
      <c r="B53" s="431" t="s">
        <v>942</v>
      </c>
      <c r="C53" s="432" t="s">
        <v>943</v>
      </c>
      <c r="D53" s="433" t="s">
        <v>662</v>
      </c>
      <c r="E53" s="434">
        <v>1</v>
      </c>
      <c r="F53" s="435">
        <v>192281.51</v>
      </c>
      <c r="G53" s="436">
        <v>308</v>
      </c>
      <c r="H53" s="437">
        <v>624.29</v>
      </c>
      <c r="I53" s="434">
        <v>0</v>
      </c>
      <c r="J53" s="438" t="s">
        <v>939</v>
      </c>
      <c r="K53" s="439" t="s">
        <v>939</v>
      </c>
      <c r="L53" s="440" t="s">
        <v>939</v>
      </c>
      <c r="M53" s="434">
        <v>0</v>
      </c>
      <c r="N53" s="438" t="s">
        <v>939</v>
      </c>
      <c r="O53" s="441" t="s">
        <v>939</v>
      </c>
      <c r="P53" s="440" t="s">
        <v>939</v>
      </c>
      <c r="Q53" s="442">
        <v>0</v>
      </c>
      <c r="R53" s="438" t="s">
        <v>939</v>
      </c>
      <c r="S53" s="441" t="s">
        <v>939</v>
      </c>
      <c r="T53" s="440" t="s">
        <v>939</v>
      </c>
      <c r="U53" s="443">
        <v>0</v>
      </c>
      <c r="V53" s="438" t="s">
        <v>939</v>
      </c>
      <c r="W53" s="441" t="s">
        <v>939</v>
      </c>
      <c r="X53" s="444" t="s">
        <v>939</v>
      </c>
      <c r="Y53" s="443">
        <v>0</v>
      </c>
      <c r="Z53" s="438" t="s">
        <v>939</v>
      </c>
      <c r="AA53" s="441" t="s">
        <v>939</v>
      </c>
      <c r="AB53" s="440" t="s">
        <v>939</v>
      </c>
    </row>
    <row r="54" spans="2:28" x14ac:dyDescent="0.25">
      <c r="B54" s="431" t="s">
        <v>870</v>
      </c>
      <c r="C54" s="432" t="s">
        <v>871</v>
      </c>
      <c r="D54" s="433" t="s">
        <v>662</v>
      </c>
      <c r="E54" s="434">
        <v>1</v>
      </c>
      <c r="F54" s="435">
        <v>55053.46</v>
      </c>
      <c r="G54" s="436">
        <v>154</v>
      </c>
      <c r="H54" s="437">
        <v>357.49</v>
      </c>
      <c r="I54" s="434">
        <v>0</v>
      </c>
      <c r="J54" s="438" t="s">
        <v>939</v>
      </c>
      <c r="K54" s="439" t="s">
        <v>939</v>
      </c>
      <c r="L54" s="440" t="s">
        <v>939</v>
      </c>
      <c r="M54" s="434">
        <v>0</v>
      </c>
      <c r="N54" s="438" t="s">
        <v>939</v>
      </c>
      <c r="O54" s="441" t="s">
        <v>939</v>
      </c>
      <c r="P54" s="440" t="s">
        <v>939</v>
      </c>
      <c r="Q54" s="442">
        <v>0</v>
      </c>
      <c r="R54" s="438" t="s">
        <v>939</v>
      </c>
      <c r="S54" s="441" t="s">
        <v>939</v>
      </c>
      <c r="T54" s="440" t="s">
        <v>939</v>
      </c>
      <c r="U54" s="443">
        <v>0</v>
      </c>
      <c r="V54" s="438" t="s">
        <v>939</v>
      </c>
      <c r="W54" s="441" t="s">
        <v>939</v>
      </c>
      <c r="X54" s="444" t="s">
        <v>939</v>
      </c>
      <c r="Y54" s="443">
        <v>0</v>
      </c>
      <c r="Z54" s="438" t="s">
        <v>939</v>
      </c>
      <c r="AA54" s="441" t="s">
        <v>939</v>
      </c>
      <c r="AB54" s="440" t="s">
        <v>939</v>
      </c>
    </row>
    <row r="55" spans="2:28" x14ac:dyDescent="0.25">
      <c r="B55" s="431" t="s">
        <v>197</v>
      </c>
      <c r="C55" s="432" t="s">
        <v>198</v>
      </c>
      <c r="D55" s="433" t="s">
        <v>662</v>
      </c>
      <c r="E55" s="434">
        <v>1</v>
      </c>
      <c r="F55" s="435">
        <v>21233.45</v>
      </c>
      <c r="G55" s="436">
        <v>35</v>
      </c>
      <c r="H55" s="437">
        <v>606.66999999999996</v>
      </c>
      <c r="I55" s="434">
        <v>0</v>
      </c>
      <c r="J55" s="438" t="s">
        <v>939</v>
      </c>
      <c r="K55" s="439" t="s">
        <v>939</v>
      </c>
      <c r="L55" s="440" t="s">
        <v>939</v>
      </c>
      <c r="M55" s="434">
        <v>0</v>
      </c>
      <c r="N55" s="438" t="s">
        <v>939</v>
      </c>
      <c r="O55" s="441" t="s">
        <v>939</v>
      </c>
      <c r="P55" s="440" t="s">
        <v>939</v>
      </c>
      <c r="Q55" s="442">
        <v>1</v>
      </c>
      <c r="R55" s="438">
        <v>21233.45</v>
      </c>
      <c r="S55" s="441">
        <v>35</v>
      </c>
      <c r="T55" s="440">
        <v>606.66999999999996</v>
      </c>
      <c r="U55" s="443">
        <v>0</v>
      </c>
      <c r="V55" s="438" t="s">
        <v>939</v>
      </c>
      <c r="W55" s="441" t="s">
        <v>939</v>
      </c>
      <c r="X55" s="444" t="s">
        <v>939</v>
      </c>
      <c r="Y55" s="443">
        <v>0</v>
      </c>
      <c r="Z55" s="438" t="s">
        <v>939</v>
      </c>
      <c r="AA55" s="441" t="s">
        <v>939</v>
      </c>
      <c r="AB55" s="440" t="s">
        <v>939</v>
      </c>
    </row>
    <row r="56" spans="2:28" x14ac:dyDescent="0.25">
      <c r="B56" s="431" t="s">
        <v>199</v>
      </c>
      <c r="C56" s="432" t="s">
        <v>200</v>
      </c>
      <c r="D56" s="433" t="s">
        <v>662</v>
      </c>
      <c r="E56" s="434">
        <v>1</v>
      </c>
      <c r="F56" s="435">
        <v>18487.5</v>
      </c>
      <c r="G56" s="436">
        <v>25.5</v>
      </c>
      <c r="H56" s="437">
        <v>725</v>
      </c>
      <c r="I56" s="434">
        <v>0</v>
      </c>
      <c r="J56" s="438" t="s">
        <v>939</v>
      </c>
      <c r="K56" s="439" t="s">
        <v>939</v>
      </c>
      <c r="L56" s="440" t="s">
        <v>939</v>
      </c>
      <c r="M56" s="434">
        <v>0</v>
      </c>
      <c r="N56" s="438" t="s">
        <v>939</v>
      </c>
      <c r="O56" s="441" t="s">
        <v>939</v>
      </c>
      <c r="P56" s="440" t="s">
        <v>939</v>
      </c>
      <c r="Q56" s="442">
        <v>1</v>
      </c>
      <c r="R56" s="438">
        <v>18487.5</v>
      </c>
      <c r="S56" s="441">
        <v>25.5</v>
      </c>
      <c r="T56" s="440">
        <v>725</v>
      </c>
      <c r="U56" s="443">
        <v>0</v>
      </c>
      <c r="V56" s="438" t="s">
        <v>939</v>
      </c>
      <c r="W56" s="441" t="s">
        <v>939</v>
      </c>
      <c r="X56" s="444" t="s">
        <v>939</v>
      </c>
      <c r="Y56" s="443">
        <v>0</v>
      </c>
      <c r="Z56" s="438" t="s">
        <v>939</v>
      </c>
      <c r="AA56" s="441" t="s">
        <v>939</v>
      </c>
      <c r="AB56" s="440" t="s">
        <v>939</v>
      </c>
    </row>
    <row r="57" spans="2:28" x14ac:dyDescent="0.25">
      <c r="B57" s="431" t="s">
        <v>629</v>
      </c>
      <c r="C57" s="432" t="s">
        <v>630</v>
      </c>
      <c r="D57" s="433" t="s">
        <v>662</v>
      </c>
      <c r="E57" s="434">
        <v>2</v>
      </c>
      <c r="F57" s="435">
        <v>31147.9</v>
      </c>
      <c r="G57" s="436">
        <v>53.3</v>
      </c>
      <c r="H57" s="437">
        <v>584.39</v>
      </c>
      <c r="I57" s="434">
        <v>0</v>
      </c>
      <c r="J57" s="438" t="s">
        <v>939</v>
      </c>
      <c r="K57" s="439" t="s">
        <v>939</v>
      </c>
      <c r="L57" s="440" t="s">
        <v>939</v>
      </c>
      <c r="M57" s="434">
        <v>0</v>
      </c>
      <c r="N57" s="438" t="s">
        <v>939</v>
      </c>
      <c r="O57" s="441" t="s">
        <v>939</v>
      </c>
      <c r="P57" s="440" t="s">
        <v>939</v>
      </c>
      <c r="Q57" s="442">
        <v>1</v>
      </c>
      <c r="R57" s="438">
        <v>13397.5</v>
      </c>
      <c r="S57" s="441">
        <v>23.3</v>
      </c>
      <c r="T57" s="440">
        <v>575</v>
      </c>
      <c r="U57" s="443">
        <v>1</v>
      </c>
      <c r="V57" s="438">
        <v>17750.400000000001</v>
      </c>
      <c r="W57" s="441">
        <v>30</v>
      </c>
      <c r="X57" s="444">
        <v>591.67999999999995</v>
      </c>
      <c r="Y57" s="443">
        <v>0</v>
      </c>
      <c r="Z57" s="438" t="s">
        <v>939</v>
      </c>
      <c r="AA57" s="441" t="s">
        <v>939</v>
      </c>
      <c r="AB57" s="440" t="s">
        <v>939</v>
      </c>
    </row>
    <row r="58" spans="2:28" x14ac:dyDescent="0.25">
      <c r="B58" s="431" t="s">
        <v>201</v>
      </c>
      <c r="C58" s="432" t="s">
        <v>202</v>
      </c>
      <c r="D58" s="433" t="s">
        <v>662</v>
      </c>
      <c r="E58" s="434">
        <v>1</v>
      </c>
      <c r="F58" s="435">
        <v>90533.8</v>
      </c>
      <c r="G58" s="436">
        <v>140</v>
      </c>
      <c r="H58" s="437">
        <v>646.66999999999996</v>
      </c>
      <c r="I58" s="434">
        <v>0</v>
      </c>
      <c r="J58" s="438" t="s">
        <v>939</v>
      </c>
      <c r="K58" s="439" t="s">
        <v>939</v>
      </c>
      <c r="L58" s="440" t="s">
        <v>939</v>
      </c>
      <c r="M58" s="434">
        <v>0</v>
      </c>
      <c r="N58" s="438" t="s">
        <v>939</v>
      </c>
      <c r="O58" s="441" t="s">
        <v>939</v>
      </c>
      <c r="P58" s="440" t="s">
        <v>939</v>
      </c>
      <c r="Q58" s="442">
        <v>1</v>
      </c>
      <c r="R58" s="438">
        <v>90533.8</v>
      </c>
      <c r="S58" s="441">
        <v>140</v>
      </c>
      <c r="T58" s="440">
        <v>646.66999999999996</v>
      </c>
      <c r="U58" s="443">
        <v>0</v>
      </c>
      <c r="V58" s="438" t="s">
        <v>939</v>
      </c>
      <c r="W58" s="441" t="s">
        <v>939</v>
      </c>
      <c r="X58" s="444" t="s">
        <v>939</v>
      </c>
      <c r="Y58" s="443">
        <v>0</v>
      </c>
      <c r="Z58" s="438" t="s">
        <v>939</v>
      </c>
      <c r="AA58" s="441" t="s">
        <v>939</v>
      </c>
      <c r="AB58" s="440" t="s">
        <v>939</v>
      </c>
    </row>
    <row r="59" spans="2:28" x14ac:dyDescent="0.25">
      <c r="B59" s="431" t="s">
        <v>203</v>
      </c>
      <c r="C59" s="432" t="s">
        <v>204</v>
      </c>
      <c r="D59" s="433" t="s">
        <v>662</v>
      </c>
      <c r="E59" s="434">
        <v>5</v>
      </c>
      <c r="F59" s="435">
        <v>184231.12</v>
      </c>
      <c r="G59" s="436">
        <v>229</v>
      </c>
      <c r="H59" s="437">
        <v>804.5</v>
      </c>
      <c r="I59" s="434">
        <v>0</v>
      </c>
      <c r="J59" s="438" t="s">
        <v>939</v>
      </c>
      <c r="K59" s="439" t="s">
        <v>939</v>
      </c>
      <c r="L59" s="440" t="s">
        <v>939</v>
      </c>
      <c r="M59" s="434">
        <v>1</v>
      </c>
      <c r="N59" s="438">
        <v>17099.91</v>
      </c>
      <c r="O59" s="441">
        <v>27</v>
      </c>
      <c r="P59" s="440">
        <v>633.33000000000004</v>
      </c>
      <c r="Q59" s="442">
        <v>4</v>
      </c>
      <c r="R59" s="438">
        <v>167131.21</v>
      </c>
      <c r="S59" s="441">
        <v>202</v>
      </c>
      <c r="T59" s="440">
        <v>827.38</v>
      </c>
      <c r="U59" s="443">
        <v>0</v>
      </c>
      <c r="V59" s="438" t="s">
        <v>939</v>
      </c>
      <c r="W59" s="441" t="s">
        <v>939</v>
      </c>
      <c r="X59" s="444" t="s">
        <v>939</v>
      </c>
      <c r="Y59" s="443">
        <v>0</v>
      </c>
      <c r="Z59" s="438" t="s">
        <v>939</v>
      </c>
      <c r="AA59" s="441" t="s">
        <v>939</v>
      </c>
      <c r="AB59" s="440" t="s">
        <v>939</v>
      </c>
    </row>
    <row r="60" spans="2:28" x14ac:dyDescent="0.25">
      <c r="B60" s="431" t="s">
        <v>640</v>
      </c>
      <c r="C60" s="432" t="s">
        <v>641</v>
      </c>
      <c r="D60" s="433" t="s">
        <v>662</v>
      </c>
      <c r="E60" s="434">
        <v>1</v>
      </c>
      <c r="F60" s="435">
        <v>29167.25</v>
      </c>
      <c r="G60" s="436">
        <v>35</v>
      </c>
      <c r="H60" s="437">
        <v>833.35</v>
      </c>
      <c r="I60" s="434">
        <v>0</v>
      </c>
      <c r="J60" s="438" t="s">
        <v>939</v>
      </c>
      <c r="K60" s="439" t="s">
        <v>939</v>
      </c>
      <c r="L60" s="440" t="s">
        <v>939</v>
      </c>
      <c r="M60" s="434">
        <v>0</v>
      </c>
      <c r="N60" s="438" t="s">
        <v>939</v>
      </c>
      <c r="O60" s="441" t="s">
        <v>939</v>
      </c>
      <c r="P60" s="440" t="s">
        <v>939</v>
      </c>
      <c r="Q60" s="442">
        <v>0</v>
      </c>
      <c r="R60" s="438" t="s">
        <v>939</v>
      </c>
      <c r="S60" s="441" t="s">
        <v>939</v>
      </c>
      <c r="T60" s="440" t="s">
        <v>939</v>
      </c>
      <c r="U60" s="443">
        <v>1</v>
      </c>
      <c r="V60" s="438">
        <v>29167.25</v>
      </c>
      <c r="W60" s="441">
        <v>35</v>
      </c>
      <c r="X60" s="444">
        <v>833.35</v>
      </c>
      <c r="Y60" s="443">
        <v>0</v>
      </c>
      <c r="Z60" s="438" t="s">
        <v>939</v>
      </c>
      <c r="AA60" s="441" t="s">
        <v>939</v>
      </c>
      <c r="AB60" s="440" t="s">
        <v>939</v>
      </c>
    </row>
    <row r="61" spans="2:28" x14ac:dyDescent="0.25">
      <c r="B61" s="431" t="s">
        <v>93</v>
      </c>
      <c r="C61" s="432" t="s">
        <v>680</v>
      </c>
      <c r="D61" s="433" t="s">
        <v>662</v>
      </c>
      <c r="E61" s="434">
        <v>6</v>
      </c>
      <c r="F61" s="435">
        <v>605943.91999999993</v>
      </c>
      <c r="G61" s="436">
        <v>877</v>
      </c>
      <c r="H61" s="437">
        <v>690.93</v>
      </c>
      <c r="I61" s="434">
        <v>0</v>
      </c>
      <c r="J61" s="438" t="s">
        <v>939</v>
      </c>
      <c r="K61" s="439" t="s">
        <v>939</v>
      </c>
      <c r="L61" s="440" t="s">
        <v>939</v>
      </c>
      <c r="M61" s="434">
        <v>3</v>
      </c>
      <c r="N61" s="438">
        <v>135557.91</v>
      </c>
      <c r="O61" s="441">
        <v>175</v>
      </c>
      <c r="P61" s="440">
        <v>774.62</v>
      </c>
      <c r="Q61" s="442">
        <v>2</v>
      </c>
      <c r="R61" s="438">
        <v>196636.01</v>
      </c>
      <c r="S61" s="441">
        <v>205</v>
      </c>
      <c r="T61" s="440">
        <v>959.2</v>
      </c>
      <c r="U61" s="443">
        <v>1</v>
      </c>
      <c r="V61" s="438">
        <v>273750</v>
      </c>
      <c r="W61" s="441">
        <v>497</v>
      </c>
      <c r="X61" s="444">
        <v>550.79999999999995</v>
      </c>
      <c r="Y61" s="443">
        <v>0</v>
      </c>
      <c r="Z61" s="438" t="s">
        <v>939</v>
      </c>
      <c r="AA61" s="441" t="s">
        <v>939</v>
      </c>
      <c r="AB61" s="440" t="s">
        <v>939</v>
      </c>
    </row>
    <row r="62" spans="2:28" x14ac:dyDescent="0.25">
      <c r="B62" s="431" t="s">
        <v>207</v>
      </c>
      <c r="C62" s="432" t="s">
        <v>208</v>
      </c>
      <c r="D62" s="433" t="s">
        <v>658</v>
      </c>
      <c r="E62" s="434">
        <v>2</v>
      </c>
      <c r="F62" s="435">
        <v>133074.75</v>
      </c>
      <c r="G62" s="436">
        <v>875</v>
      </c>
      <c r="H62" s="437">
        <v>152.09</v>
      </c>
      <c r="I62" s="434">
        <v>0</v>
      </c>
      <c r="J62" s="438" t="s">
        <v>939</v>
      </c>
      <c r="K62" s="439" t="s">
        <v>939</v>
      </c>
      <c r="L62" s="440" t="s">
        <v>939</v>
      </c>
      <c r="M62" s="434">
        <v>0</v>
      </c>
      <c r="N62" s="438" t="s">
        <v>939</v>
      </c>
      <c r="O62" s="441" t="s">
        <v>939</v>
      </c>
      <c r="P62" s="440" t="s">
        <v>939</v>
      </c>
      <c r="Q62" s="442">
        <v>0</v>
      </c>
      <c r="R62" s="438" t="s">
        <v>939</v>
      </c>
      <c r="S62" s="441" t="s">
        <v>939</v>
      </c>
      <c r="T62" s="440" t="s">
        <v>939</v>
      </c>
      <c r="U62" s="443">
        <v>1</v>
      </c>
      <c r="V62" s="438">
        <v>84000</v>
      </c>
      <c r="W62" s="441">
        <v>800</v>
      </c>
      <c r="X62" s="444">
        <v>105</v>
      </c>
      <c r="Y62" s="443">
        <v>1</v>
      </c>
      <c r="Z62" s="438">
        <v>49074.75</v>
      </c>
      <c r="AA62" s="441">
        <v>75</v>
      </c>
      <c r="AB62" s="440">
        <v>654.33000000000004</v>
      </c>
    </row>
    <row r="63" spans="2:28" x14ac:dyDescent="0.25">
      <c r="B63" s="431" t="s">
        <v>210</v>
      </c>
      <c r="C63" s="432" t="s">
        <v>917</v>
      </c>
      <c r="D63" s="433" t="s">
        <v>657</v>
      </c>
      <c r="E63" s="434">
        <v>1</v>
      </c>
      <c r="F63" s="435">
        <v>85867.6</v>
      </c>
      <c r="G63" s="436">
        <v>280</v>
      </c>
      <c r="H63" s="437">
        <v>306.67</v>
      </c>
      <c r="I63" s="434">
        <v>0</v>
      </c>
      <c r="J63" s="438" t="s">
        <v>939</v>
      </c>
      <c r="K63" s="439" t="s">
        <v>939</v>
      </c>
      <c r="L63" s="440" t="s">
        <v>939</v>
      </c>
      <c r="M63" s="434">
        <v>0</v>
      </c>
      <c r="N63" s="438" t="s">
        <v>939</v>
      </c>
      <c r="O63" s="441" t="s">
        <v>939</v>
      </c>
      <c r="P63" s="440" t="s">
        <v>939</v>
      </c>
      <c r="Q63" s="442">
        <v>0</v>
      </c>
      <c r="R63" s="438" t="s">
        <v>939</v>
      </c>
      <c r="S63" s="441" t="s">
        <v>939</v>
      </c>
      <c r="T63" s="440" t="s">
        <v>939</v>
      </c>
      <c r="U63" s="443">
        <v>1</v>
      </c>
      <c r="V63" s="438">
        <v>85867.6</v>
      </c>
      <c r="W63" s="441">
        <v>280</v>
      </c>
      <c r="X63" s="444">
        <v>306.67</v>
      </c>
      <c r="Y63" s="443">
        <v>0</v>
      </c>
      <c r="Z63" s="438" t="s">
        <v>939</v>
      </c>
      <c r="AA63" s="441" t="s">
        <v>939</v>
      </c>
      <c r="AB63" s="440" t="s">
        <v>939</v>
      </c>
    </row>
    <row r="64" spans="2:28" x14ac:dyDescent="0.25">
      <c r="B64" s="431" t="s">
        <v>18</v>
      </c>
      <c r="C64" s="432" t="s">
        <v>682</v>
      </c>
      <c r="D64" s="433" t="s">
        <v>662</v>
      </c>
      <c r="E64" s="434">
        <v>32</v>
      </c>
      <c r="F64" s="435">
        <v>460265.4</v>
      </c>
      <c r="G64" s="436">
        <v>39120</v>
      </c>
      <c r="H64" s="437">
        <v>11.77</v>
      </c>
      <c r="I64" s="434">
        <v>6</v>
      </c>
      <c r="J64" s="438">
        <v>150965.5</v>
      </c>
      <c r="K64" s="439">
        <v>15935</v>
      </c>
      <c r="L64" s="440">
        <v>9.4700000000000006</v>
      </c>
      <c r="M64" s="434">
        <v>8</v>
      </c>
      <c r="N64" s="438">
        <v>93039</v>
      </c>
      <c r="O64" s="441">
        <v>5505</v>
      </c>
      <c r="P64" s="440">
        <v>16.899999999999999</v>
      </c>
      <c r="Q64" s="442">
        <v>7</v>
      </c>
      <c r="R64" s="438">
        <v>149783</v>
      </c>
      <c r="S64" s="441">
        <v>12810</v>
      </c>
      <c r="T64" s="440">
        <v>11.69</v>
      </c>
      <c r="U64" s="443">
        <v>10</v>
      </c>
      <c r="V64" s="438">
        <v>63081.9</v>
      </c>
      <c r="W64" s="441">
        <v>4670</v>
      </c>
      <c r="X64" s="444">
        <v>13.51</v>
      </c>
      <c r="Y64" s="443">
        <v>1</v>
      </c>
      <c r="Z64" s="438">
        <v>3396</v>
      </c>
      <c r="AA64" s="441">
        <v>200</v>
      </c>
      <c r="AB64" s="440">
        <v>16.98</v>
      </c>
    </row>
    <row r="65" spans="2:28" x14ac:dyDescent="0.25">
      <c r="B65" s="431" t="s">
        <v>19</v>
      </c>
      <c r="C65" s="432" t="s">
        <v>683</v>
      </c>
      <c r="D65" s="433" t="s">
        <v>658</v>
      </c>
      <c r="E65" s="434">
        <v>17</v>
      </c>
      <c r="F65" s="435">
        <v>148202.34000000003</v>
      </c>
      <c r="G65" s="436">
        <v>32704</v>
      </c>
      <c r="H65" s="437">
        <v>4.53</v>
      </c>
      <c r="I65" s="434">
        <v>1</v>
      </c>
      <c r="J65" s="438">
        <v>860.8</v>
      </c>
      <c r="K65" s="439">
        <v>320</v>
      </c>
      <c r="L65" s="440">
        <v>2.69</v>
      </c>
      <c r="M65" s="434">
        <v>5</v>
      </c>
      <c r="N65" s="438">
        <v>40135</v>
      </c>
      <c r="O65" s="441">
        <v>7099</v>
      </c>
      <c r="P65" s="440">
        <v>5.65</v>
      </c>
      <c r="Q65" s="442">
        <v>8</v>
      </c>
      <c r="R65" s="438">
        <v>95741</v>
      </c>
      <c r="S65" s="441">
        <v>21720</v>
      </c>
      <c r="T65" s="440">
        <v>4.41</v>
      </c>
      <c r="U65" s="443">
        <v>3</v>
      </c>
      <c r="V65" s="438">
        <v>11465.539999999999</v>
      </c>
      <c r="W65" s="441">
        <v>3565</v>
      </c>
      <c r="X65" s="444">
        <v>3.22</v>
      </c>
      <c r="Y65" s="443">
        <v>0</v>
      </c>
      <c r="Z65" s="438" t="s">
        <v>939</v>
      </c>
      <c r="AA65" s="441" t="s">
        <v>939</v>
      </c>
      <c r="AB65" s="440" t="s">
        <v>939</v>
      </c>
    </row>
    <row r="66" spans="2:28" x14ac:dyDescent="0.25">
      <c r="B66" s="431" t="s">
        <v>211</v>
      </c>
      <c r="C66" s="432" t="s">
        <v>212</v>
      </c>
      <c r="D66" s="433" t="s">
        <v>658</v>
      </c>
      <c r="E66" s="434">
        <v>8</v>
      </c>
      <c r="F66" s="435">
        <v>353936.9</v>
      </c>
      <c r="G66" s="436">
        <v>81600</v>
      </c>
      <c r="H66" s="437">
        <v>4.34</v>
      </c>
      <c r="I66" s="434">
        <v>0</v>
      </c>
      <c r="J66" s="438" t="s">
        <v>939</v>
      </c>
      <c r="K66" s="439" t="s">
        <v>939</v>
      </c>
      <c r="L66" s="440" t="s">
        <v>939</v>
      </c>
      <c r="M66" s="434">
        <v>2</v>
      </c>
      <c r="N66" s="438">
        <v>29644</v>
      </c>
      <c r="O66" s="441">
        <v>3110</v>
      </c>
      <c r="P66" s="440">
        <v>9.5299999999999994</v>
      </c>
      <c r="Q66" s="442">
        <v>5</v>
      </c>
      <c r="R66" s="438">
        <v>181842.9</v>
      </c>
      <c r="S66" s="441">
        <v>43490</v>
      </c>
      <c r="T66" s="440">
        <v>4.18</v>
      </c>
      <c r="U66" s="443">
        <v>1</v>
      </c>
      <c r="V66" s="438">
        <v>142450</v>
      </c>
      <c r="W66" s="441">
        <v>35000</v>
      </c>
      <c r="X66" s="444">
        <v>4.07</v>
      </c>
      <c r="Y66" s="443">
        <v>0</v>
      </c>
      <c r="Z66" s="438" t="s">
        <v>939</v>
      </c>
      <c r="AA66" s="441" t="s">
        <v>939</v>
      </c>
      <c r="AB66" s="440" t="s">
        <v>939</v>
      </c>
    </row>
    <row r="67" spans="2:28" x14ac:dyDescent="0.25">
      <c r="B67" s="431" t="s">
        <v>213</v>
      </c>
      <c r="C67" s="432" t="s">
        <v>214</v>
      </c>
      <c r="D67" s="433" t="s">
        <v>658</v>
      </c>
      <c r="E67" s="434">
        <v>5</v>
      </c>
      <c r="F67" s="435">
        <v>205583.5</v>
      </c>
      <c r="G67" s="436">
        <v>97200</v>
      </c>
      <c r="H67" s="437">
        <v>2.12</v>
      </c>
      <c r="I67" s="434">
        <v>0</v>
      </c>
      <c r="J67" s="438" t="s">
        <v>939</v>
      </c>
      <c r="K67" s="439" t="s">
        <v>939</v>
      </c>
      <c r="L67" s="440" t="s">
        <v>939</v>
      </c>
      <c r="M67" s="434">
        <v>1</v>
      </c>
      <c r="N67" s="438">
        <v>15025.1</v>
      </c>
      <c r="O67" s="441">
        <v>3470</v>
      </c>
      <c r="P67" s="440">
        <v>4.33</v>
      </c>
      <c r="Q67" s="442">
        <v>2</v>
      </c>
      <c r="R67" s="438">
        <v>180773.4</v>
      </c>
      <c r="S67" s="441">
        <v>91580</v>
      </c>
      <c r="T67" s="440">
        <v>1.97</v>
      </c>
      <c r="U67" s="443">
        <v>1</v>
      </c>
      <c r="V67" s="438">
        <v>4550</v>
      </c>
      <c r="W67" s="441">
        <v>650</v>
      </c>
      <c r="X67" s="444">
        <v>7</v>
      </c>
      <c r="Y67" s="443">
        <v>0</v>
      </c>
      <c r="Z67" s="438" t="s">
        <v>939</v>
      </c>
      <c r="AA67" s="441" t="s">
        <v>939</v>
      </c>
      <c r="AB67" s="440" t="s">
        <v>939</v>
      </c>
    </row>
    <row r="68" spans="2:28" x14ac:dyDescent="0.25">
      <c r="B68" s="431" t="s">
        <v>215</v>
      </c>
      <c r="C68" s="432" t="s">
        <v>216</v>
      </c>
      <c r="D68" s="433" t="s">
        <v>658</v>
      </c>
      <c r="E68" s="434">
        <v>5</v>
      </c>
      <c r="F68" s="435">
        <v>225663</v>
      </c>
      <c r="G68" s="436">
        <v>46760</v>
      </c>
      <c r="H68" s="437">
        <v>4.83</v>
      </c>
      <c r="I68" s="434">
        <v>0</v>
      </c>
      <c r="J68" s="438" t="s">
        <v>939</v>
      </c>
      <c r="K68" s="439" t="s">
        <v>939</v>
      </c>
      <c r="L68" s="440" t="s">
        <v>939</v>
      </c>
      <c r="M68" s="434">
        <v>2</v>
      </c>
      <c r="N68" s="438">
        <v>6720</v>
      </c>
      <c r="O68" s="441">
        <v>2960</v>
      </c>
      <c r="P68" s="440">
        <v>2.27</v>
      </c>
      <c r="Q68" s="442">
        <v>1</v>
      </c>
      <c r="R68" s="438">
        <v>12210</v>
      </c>
      <c r="S68" s="441">
        <v>5500</v>
      </c>
      <c r="T68" s="440">
        <v>2.2200000000000002</v>
      </c>
      <c r="U68" s="443">
        <v>2</v>
      </c>
      <c r="V68" s="438">
        <v>206733</v>
      </c>
      <c r="W68" s="441">
        <v>38300</v>
      </c>
      <c r="X68" s="444">
        <v>5.4</v>
      </c>
      <c r="Y68" s="443">
        <v>0</v>
      </c>
      <c r="Z68" s="438" t="s">
        <v>939</v>
      </c>
      <c r="AA68" s="441" t="s">
        <v>939</v>
      </c>
      <c r="AB68" s="440" t="s">
        <v>939</v>
      </c>
    </row>
    <row r="69" spans="2:28" x14ac:dyDescent="0.25">
      <c r="B69" s="431" t="s">
        <v>217</v>
      </c>
      <c r="C69" s="432" t="s">
        <v>684</v>
      </c>
      <c r="D69" s="433" t="s">
        <v>658</v>
      </c>
      <c r="E69" s="434">
        <v>1</v>
      </c>
      <c r="F69" s="435">
        <v>7200</v>
      </c>
      <c r="G69" s="436">
        <v>1800</v>
      </c>
      <c r="H69" s="437">
        <v>4</v>
      </c>
      <c r="I69" s="434">
        <v>0</v>
      </c>
      <c r="J69" s="438" t="s">
        <v>939</v>
      </c>
      <c r="K69" s="439" t="s">
        <v>939</v>
      </c>
      <c r="L69" s="440" t="s">
        <v>939</v>
      </c>
      <c r="M69" s="434">
        <v>0</v>
      </c>
      <c r="N69" s="438" t="s">
        <v>939</v>
      </c>
      <c r="O69" s="441" t="s">
        <v>939</v>
      </c>
      <c r="P69" s="440" t="s">
        <v>939</v>
      </c>
      <c r="Q69" s="442">
        <v>1</v>
      </c>
      <c r="R69" s="438">
        <v>7200</v>
      </c>
      <c r="S69" s="441">
        <v>1800</v>
      </c>
      <c r="T69" s="440">
        <v>4</v>
      </c>
      <c r="U69" s="443">
        <v>0</v>
      </c>
      <c r="V69" s="438" t="s">
        <v>939</v>
      </c>
      <c r="W69" s="441" t="s">
        <v>939</v>
      </c>
      <c r="X69" s="444" t="s">
        <v>939</v>
      </c>
      <c r="Y69" s="443">
        <v>0</v>
      </c>
      <c r="Z69" s="438" t="s">
        <v>939</v>
      </c>
      <c r="AA69" s="441" t="s">
        <v>939</v>
      </c>
      <c r="AB69" s="440" t="s">
        <v>939</v>
      </c>
    </row>
    <row r="70" spans="2:28" x14ac:dyDescent="0.25">
      <c r="B70" s="431" t="s">
        <v>122</v>
      </c>
      <c r="C70" s="432" t="s">
        <v>685</v>
      </c>
      <c r="D70" s="433" t="s">
        <v>658</v>
      </c>
      <c r="E70" s="434">
        <v>15</v>
      </c>
      <c r="F70" s="435">
        <v>449133.6</v>
      </c>
      <c r="G70" s="436">
        <v>168360</v>
      </c>
      <c r="H70" s="437">
        <v>2.67</v>
      </c>
      <c r="I70" s="434">
        <v>2</v>
      </c>
      <c r="J70" s="438">
        <v>53335</v>
      </c>
      <c r="K70" s="439">
        <v>23900</v>
      </c>
      <c r="L70" s="440">
        <v>2.23</v>
      </c>
      <c r="M70" s="434">
        <v>3</v>
      </c>
      <c r="N70" s="438">
        <v>15915</v>
      </c>
      <c r="O70" s="441">
        <v>1500</v>
      </c>
      <c r="P70" s="440">
        <v>10.61</v>
      </c>
      <c r="Q70" s="442">
        <v>5</v>
      </c>
      <c r="R70" s="438">
        <v>213818.6</v>
      </c>
      <c r="S70" s="441">
        <v>71860</v>
      </c>
      <c r="T70" s="440">
        <v>2.98</v>
      </c>
      <c r="U70" s="443">
        <v>4</v>
      </c>
      <c r="V70" s="438">
        <v>146655</v>
      </c>
      <c r="W70" s="441">
        <v>68100</v>
      </c>
      <c r="X70" s="444">
        <v>2.15</v>
      </c>
      <c r="Y70" s="443">
        <v>1</v>
      </c>
      <c r="Z70" s="438">
        <v>19410</v>
      </c>
      <c r="AA70" s="441">
        <v>3000</v>
      </c>
      <c r="AB70" s="440">
        <v>6.47</v>
      </c>
    </row>
    <row r="71" spans="2:28" x14ac:dyDescent="0.25">
      <c r="B71" s="431" t="s">
        <v>0</v>
      </c>
      <c r="C71" s="432" t="s">
        <v>686</v>
      </c>
      <c r="D71" s="433" t="s">
        <v>658</v>
      </c>
      <c r="E71" s="434">
        <v>18</v>
      </c>
      <c r="F71" s="435">
        <v>474307.4</v>
      </c>
      <c r="G71" s="436">
        <v>125380</v>
      </c>
      <c r="H71" s="437">
        <v>3.78</v>
      </c>
      <c r="I71" s="434">
        <v>1</v>
      </c>
      <c r="J71" s="438">
        <v>1595</v>
      </c>
      <c r="K71" s="439">
        <v>500</v>
      </c>
      <c r="L71" s="440">
        <v>3.19</v>
      </c>
      <c r="M71" s="434">
        <v>5</v>
      </c>
      <c r="N71" s="438">
        <v>36658.6</v>
      </c>
      <c r="O71" s="441">
        <v>4320</v>
      </c>
      <c r="P71" s="440">
        <v>8.49</v>
      </c>
      <c r="Q71" s="442">
        <v>2</v>
      </c>
      <c r="R71" s="438">
        <v>90928</v>
      </c>
      <c r="S71" s="441">
        <v>23960</v>
      </c>
      <c r="T71" s="440">
        <v>3.79</v>
      </c>
      <c r="U71" s="443">
        <v>9</v>
      </c>
      <c r="V71" s="438">
        <v>302969.8</v>
      </c>
      <c r="W71" s="441">
        <v>93000</v>
      </c>
      <c r="X71" s="444">
        <v>3.26</v>
      </c>
      <c r="Y71" s="443">
        <v>0</v>
      </c>
      <c r="Z71" s="438" t="s">
        <v>939</v>
      </c>
      <c r="AA71" s="441" t="s">
        <v>939</v>
      </c>
      <c r="AB71" s="440" t="s">
        <v>939</v>
      </c>
    </row>
    <row r="72" spans="2:28" x14ac:dyDescent="0.25">
      <c r="B72" s="431" t="s">
        <v>22</v>
      </c>
      <c r="C72" s="432" t="s">
        <v>21</v>
      </c>
      <c r="D72" s="433" t="s">
        <v>662</v>
      </c>
      <c r="E72" s="434">
        <v>8</v>
      </c>
      <c r="F72" s="435">
        <v>175168.09999999998</v>
      </c>
      <c r="G72" s="436">
        <v>7420</v>
      </c>
      <c r="H72" s="437">
        <v>23.61</v>
      </c>
      <c r="I72" s="434">
        <v>1</v>
      </c>
      <c r="J72" s="438">
        <v>1064.25</v>
      </c>
      <c r="K72" s="439">
        <v>55</v>
      </c>
      <c r="L72" s="440">
        <v>19.350000000000001</v>
      </c>
      <c r="M72" s="434">
        <v>1</v>
      </c>
      <c r="N72" s="438">
        <v>6936.8</v>
      </c>
      <c r="O72" s="441">
        <v>230</v>
      </c>
      <c r="P72" s="440">
        <v>30.16</v>
      </c>
      <c r="Q72" s="442">
        <v>5</v>
      </c>
      <c r="R72" s="438">
        <v>154975.04999999999</v>
      </c>
      <c r="S72" s="441">
        <v>6835</v>
      </c>
      <c r="T72" s="440">
        <v>22.67</v>
      </c>
      <c r="U72" s="443">
        <v>0</v>
      </c>
      <c r="V72" s="438" t="s">
        <v>939</v>
      </c>
      <c r="W72" s="441" t="s">
        <v>939</v>
      </c>
      <c r="X72" s="444" t="s">
        <v>939</v>
      </c>
      <c r="Y72" s="443">
        <v>0</v>
      </c>
      <c r="Z72" s="438" t="s">
        <v>939</v>
      </c>
      <c r="AA72" s="441" t="s">
        <v>939</v>
      </c>
      <c r="AB72" s="440" t="s">
        <v>939</v>
      </c>
    </row>
    <row r="73" spans="2:28" x14ac:dyDescent="0.25">
      <c r="B73" s="431" t="s">
        <v>218</v>
      </c>
      <c r="C73" s="432" t="s">
        <v>161</v>
      </c>
      <c r="D73" s="433" t="s">
        <v>687</v>
      </c>
      <c r="E73" s="434">
        <v>6</v>
      </c>
      <c r="F73" s="435">
        <v>135015.12</v>
      </c>
      <c r="G73" s="436">
        <v>106.28999999999999</v>
      </c>
      <c r="H73" s="437">
        <v>1270.25</v>
      </c>
      <c r="I73" s="434">
        <v>1</v>
      </c>
      <c r="J73" s="438">
        <v>18255.62</v>
      </c>
      <c r="K73" s="439">
        <v>10.87</v>
      </c>
      <c r="L73" s="440">
        <v>1679.45</v>
      </c>
      <c r="M73" s="434">
        <v>0</v>
      </c>
      <c r="N73" s="438" t="s">
        <v>939</v>
      </c>
      <c r="O73" s="441" t="s">
        <v>939</v>
      </c>
      <c r="P73" s="440" t="s">
        <v>939</v>
      </c>
      <c r="Q73" s="442">
        <v>3</v>
      </c>
      <c r="R73" s="438">
        <v>86225.66</v>
      </c>
      <c r="S73" s="441">
        <v>85.83</v>
      </c>
      <c r="T73" s="440">
        <v>1004.61</v>
      </c>
      <c r="U73" s="443">
        <v>1</v>
      </c>
      <c r="V73" s="438">
        <v>7950</v>
      </c>
      <c r="W73" s="441">
        <v>1.59</v>
      </c>
      <c r="X73" s="444">
        <v>5000</v>
      </c>
      <c r="Y73" s="443">
        <v>0</v>
      </c>
      <c r="Z73" s="438" t="s">
        <v>939</v>
      </c>
      <c r="AA73" s="441" t="s">
        <v>939</v>
      </c>
      <c r="AB73" s="440" t="s">
        <v>939</v>
      </c>
    </row>
    <row r="74" spans="2:28" x14ac:dyDescent="0.25">
      <c r="B74" s="431" t="s">
        <v>87</v>
      </c>
      <c r="C74" s="432" t="s">
        <v>86</v>
      </c>
      <c r="D74" s="433" t="s">
        <v>687</v>
      </c>
      <c r="E74" s="434">
        <v>18</v>
      </c>
      <c r="F74" s="435">
        <v>221225.94</v>
      </c>
      <c r="G74" s="436">
        <v>135.56</v>
      </c>
      <c r="H74" s="437">
        <v>1631.94</v>
      </c>
      <c r="I74" s="434">
        <v>2</v>
      </c>
      <c r="J74" s="438">
        <v>9495</v>
      </c>
      <c r="K74" s="439">
        <v>2.5</v>
      </c>
      <c r="L74" s="440">
        <v>3798</v>
      </c>
      <c r="M74" s="434">
        <v>3</v>
      </c>
      <c r="N74" s="438">
        <v>28609.93</v>
      </c>
      <c r="O74" s="441">
        <v>2.85</v>
      </c>
      <c r="P74" s="440">
        <v>10038.57</v>
      </c>
      <c r="Q74" s="442">
        <v>8</v>
      </c>
      <c r="R74" s="438">
        <v>73800.26999999999</v>
      </c>
      <c r="S74" s="441">
        <v>34.28</v>
      </c>
      <c r="T74" s="440">
        <v>2152.87</v>
      </c>
      <c r="U74" s="443">
        <v>3</v>
      </c>
      <c r="V74" s="438">
        <v>104623.13</v>
      </c>
      <c r="W74" s="441">
        <v>95.14</v>
      </c>
      <c r="X74" s="444">
        <v>1099.68</v>
      </c>
      <c r="Y74" s="443">
        <v>1</v>
      </c>
      <c r="Z74" s="438">
        <v>3402.84</v>
      </c>
      <c r="AA74" s="441">
        <v>0.63</v>
      </c>
      <c r="AB74" s="440">
        <v>5401.33</v>
      </c>
    </row>
    <row r="75" spans="2:28" x14ac:dyDescent="0.25">
      <c r="B75" s="431" t="s">
        <v>219</v>
      </c>
      <c r="C75" s="432" t="s">
        <v>220</v>
      </c>
      <c r="D75" s="433" t="s">
        <v>687</v>
      </c>
      <c r="E75" s="434">
        <v>8</v>
      </c>
      <c r="F75" s="435">
        <v>326544.58</v>
      </c>
      <c r="G75" s="436">
        <v>80.53</v>
      </c>
      <c r="H75" s="437">
        <v>4054.94</v>
      </c>
      <c r="I75" s="434">
        <v>2</v>
      </c>
      <c r="J75" s="438">
        <v>19814.66</v>
      </c>
      <c r="K75" s="439">
        <v>3.08</v>
      </c>
      <c r="L75" s="440">
        <v>6433.33</v>
      </c>
      <c r="M75" s="434">
        <v>0</v>
      </c>
      <c r="N75" s="438" t="s">
        <v>939</v>
      </c>
      <c r="O75" s="441" t="s">
        <v>939</v>
      </c>
      <c r="P75" s="440" t="s">
        <v>939</v>
      </c>
      <c r="Q75" s="442">
        <v>3</v>
      </c>
      <c r="R75" s="438">
        <v>232215.07</v>
      </c>
      <c r="S75" s="441">
        <v>65.05</v>
      </c>
      <c r="T75" s="440">
        <v>3569.79</v>
      </c>
      <c r="U75" s="443">
        <v>2</v>
      </c>
      <c r="V75" s="438">
        <v>71541.77</v>
      </c>
      <c r="W75" s="441">
        <v>12.15</v>
      </c>
      <c r="X75" s="444">
        <v>5888.21</v>
      </c>
      <c r="Y75" s="443">
        <v>0</v>
      </c>
      <c r="Z75" s="438" t="s">
        <v>939</v>
      </c>
      <c r="AA75" s="441" t="s">
        <v>939</v>
      </c>
      <c r="AB75" s="440" t="s">
        <v>939</v>
      </c>
    </row>
    <row r="76" spans="2:28" x14ac:dyDescent="0.25">
      <c r="B76" s="431" t="s">
        <v>221</v>
      </c>
      <c r="C76" s="432" t="s">
        <v>222</v>
      </c>
      <c r="D76" s="433" t="s">
        <v>658</v>
      </c>
      <c r="E76" s="434">
        <v>5</v>
      </c>
      <c r="F76" s="435">
        <v>567939</v>
      </c>
      <c r="G76" s="436">
        <v>506300</v>
      </c>
      <c r="H76" s="437">
        <v>1.1200000000000001</v>
      </c>
      <c r="I76" s="434">
        <v>0</v>
      </c>
      <c r="J76" s="438" t="s">
        <v>939</v>
      </c>
      <c r="K76" s="439" t="s">
        <v>939</v>
      </c>
      <c r="L76" s="440" t="s">
        <v>939</v>
      </c>
      <c r="M76" s="434">
        <v>1</v>
      </c>
      <c r="N76" s="438">
        <v>7695</v>
      </c>
      <c r="O76" s="441">
        <v>8100</v>
      </c>
      <c r="P76" s="440">
        <v>0.95</v>
      </c>
      <c r="Q76" s="442">
        <v>2</v>
      </c>
      <c r="R76" s="438">
        <v>32430</v>
      </c>
      <c r="S76" s="441">
        <v>62400</v>
      </c>
      <c r="T76" s="440">
        <v>0.52</v>
      </c>
      <c r="U76" s="443">
        <v>1</v>
      </c>
      <c r="V76" s="438">
        <v>511530</v>
      </c>
      <c r="W76" s="441">
        <v>433500</v>
      </c>
      <c r="X76" s="444">
        <v>1.18</v>
      </c>
      <c r="Y76" s="443">
        <v>1</v>
      </c>
      <c r="Z76" s="438">
        <v>16284</v>
      </c>
      <c r="AA76" s="441">
        <v>2300</v>
      </c>
      <c r="AB76" s="440">
        <v>7.08</v>
      </c>
    </row>
    <row r="77" spans="2:28" x14ac:dyDescent="0.25">
      <c r="B77" s="431" t="s">
        <v>944</v>
      </c>
      <c r="C77" s="432" t="s">
        <v>224</v>
      </c>
      <c r="D77" s="433" t="s">
        <v>945</v>
      </c>
      <c r="E77" s="434">
        <v>11</v>
      </c>
      <c r="F77" s="435">
        <v>682510</v>
      </c>
      <c r="G77" s="436">
        <v>24000</v>
      </c>
      <c r="H77" s="437">
        <v>28.44</v>
      </c>
      <c r="I77" s="434">
        <v>5</v>
      </c>
      <c r="J77" s="438">
        <v>344010</v>
      </c>
      <c r="K77" s="439">
        <v>6500</v>
      </c>
      <c r="L77" s="440">
        <v>52.92</v>
      </c>
      <c r="M77" s="434">
        <v>2</v>
      </c>
      <c r="N77" s="438">
        <v>61000</v>
      </c>
      <c r="O77" s="441">
        <v>8000</v>
      </c>
      <c r="P77" s="440">
        <v>7.63</v>
      </c>
      <c r="Q77" s="442">
        <v>2</v>
      </c>
      <c r="R77" s="438">
        <v>115005</v>
      </c>
      <c r="S77" s="441">
        <v>6500</v>
      </c>
      <c r="T77" s="440">
        <v>17.690000000000001</v>
      </c>
      <c r="U77" s="443">
        <v>2</v>
      </c>
      <c r="V77" s="438">
        <v>162495</v>
      </c>
      <c r="W77" s="441">
        <v>3000</v>
      </c>
      <c r="X77" s="444">
        <v>54.17</v>
      </c>
      <c r="Y77" s="443">
        <v>0</v>
      </c>
      <c r="Z77" s="438" t="s">
        <v>939</v>
      </c>
      <c r="AA77" s="441" t="s">
        <v>939</v>
      </c>
      <c r="AB77" s="440" t="s">
        <v>939</v>
      </c>
    </row>
    <row r="78" spans="2:28" x14ac:dyDescent="0.25">
      <c r="B78" s="431" t="s">
        <v>225</v>
      </c>
      <c r="C78" s="432" t="s">
        <v>223</v>
      </c>
      <c r="D78" s="433" t="s">
        <v>657</v>
      </c>
      <c r="E78" s="434">
        <v>4</v>
      </c>
      <c r="F78" s="435">
        <v>232950.1</v>
      </c>
      <c r="G78" s="436">
        <v>14665</v>
      </c>
      <c r="H78" s="437">
        <v>15.88</v>
      </c>
      <c r="I78" s="434">
        <v>0</v>
      </c>
      <c r="J78" s="438" t="s">
        <v>939</v>
      </c>
      <c r="K78" s="439" t="s">
        <v>939</v>
      </c>
      <c r="L78" s="440" t="s">
        <v>939</v>
      </c>
      <c r="M78" s="434">
        <v>0</v>
      </c>
      <c r="N78" s="438" t="s">
        <v>939</v>
      </c>
      <c r="O78" s="441" t="s">
        <v>939</v>
      </c>
      <c r="P78" s="440" t="s">
        <v>939</v>
      </c>
      <c r="Q78" s="442">
        <v>1</v>
      </c>
      <c r="R78" s="438">
        <v>39466.5</v>
      </c>
      <c r="S78" s="441">
        <v>1245</v>
      </c>
      <c r="T78" s="440">
        <v>31.7</v>
      </c>
      <c r="U78" s="443">
        <v>3</v>
      </c>
      <c r="V78" s="438">
        <v>193483.6</v>
      </c>
      <c r="W78" s="441">
        <v>13420</v>
      </c>
      <c r="X78" s="444">
        <v>14.42</v>
      </c>
      <c r="Y78" s="443">
        <v>0</v>
      </c>
      <c r="Z78" s="438" t="s">
        <v>939</v>
      </c>
      <c r="AA78" s="441" t="s">
        <v>939</v>
      </c>
      <c r="AB78" s="440" t="s">
        <v>939</v>
      </c>
    </row>
    <row r="79" spans="2:28" x14ac:dyDescent="0.25">
      <c r="B79" s="431" t="s">
        <v>226</v>
      </c>
      <c r="C79" s="432" t="s">
        <v>946</v>
      </c>
      <c r="D79" s="433" t="s">
        <v>657</v>
      </c>
      <c r="E79" s="434">
        <v>2</v>
      </c>
      <c r="F79" s="435">
        <v>9526.1</v>
      </c>
      <c r="G79" s="436">
        <v>250</v>
      </c>
      <c r="H79" s="437">
        <v>38.1</v>
      </c>
      <c r="I79" s="434">
        <v>0</v>
      </c>
      <c r="J79" s="438" t="s">
        <v>939</v>
      </c>
      <c r="K79" s="439" t="s">
        <v>939</v>
      </c>
      <c r="L79" s="440" t="s">
        <v>939</v>
      </c>
      <c r="M79" s="434">
        <v>0</v>
      </c>
      <c r="N79" s="438" t="s">
        <v>939</v>
      </c>
      <c r="O79" s="441" t="s">
        <v>939</v>
      </c>
      <c r="P79" s="440" t="s">
        <v>939</v>
      </c>
      <c r="Q79" s="442">
        <v>0</v>
      </c>
      <c r="R79" s="438" t="s">
        <v>939</v>
      </c>
      <c r="S79" s="441" t="s">
        <v>939</v>
      </c>
      <c r="T79" s="440" t="s">
        <v>939</v>
      </c>
      <c r="U79" s="443">
        <v>2</v>
      </c>
      <c r="V79" s="438">
        <v>9526.1</v>
      </c>
      <c r="W79" s="441">
        <v>250</v>
      </c>
      <c r="X79" s="444">
        <v>38.1</v>
      </c>
      <c r="Y79" s="443">
        <v>0</v>
      </c>
      <c r="Z79" s="438" t="s">
        <v>939</v>
      </c>
      <c r="AA79" s="441" t="s">
        <v>939</v>
      </c>
      <c r="AB79" s="440" t="s">
        <v>939</v>
      </c>
    </row>
    <row r="80" spans="2:28" x14ac:dyDescent="0.25">
      <c r="B80" s="431" t="s">
        <v>227</v>
      </c>
      <c r="C80" s="432" t="s">
        <v>228</v>
      </c>
      <c r="D80" s="433" t="s">
        <v>657</v>
      </c>
      <c r="E80" s="434">
        <v>5</v>
      </c>
      <c r="F80" s="435">
        <v>295386.05</v>
      </c>
      <c r="G80" s="436">
        <v>12525</v>
      </c>
      <c r="H80" s="437">
        <v>23.58</v>
      </c>
      <c r="I80" s="434">
        <v>0</v>
      </c>
      <c r="J80" s="438" t="s">
        <v>939</v>
      </c>
      <c r="K80" s="439" t="s">
        <v>939</v>
      </c>
      <c r="L80" s="440" t="s">
        <v>939</v>
      </c>
      <c r="M80" s="434">
        <v>0</v>
      </c>
      <c r="N80" s="438" t="s">
        <v>939</v>
      </c>
      <c r="O80" s="441" t="s">
        <v>939</v>
      </c>
      <c r="P80" s="440" t="s">
        <v>939</v>
      </c>
      <c r="Q80" s="442">
        <v>2</v>
      </c>
      <c r="R80" s="438">
        <v>64156.55</v>
      </c>
      <c r="S80" s="441">
        <v>3535</v>
      </c>
      <c r="T80" s="440">
        <v>18.149999999999999</v>
      </c>
      <c r="U80" s="443">
        <v>3</v>
      </c>
      <c r="V80" s="438">
        <v>231229.5</v>
      </c>
      <c r="W80" s="441">
        <v>8990</v>
      </c>
      <c r="X80" s="444">
        <v>25.72</v>
      </c>
      <c r="Y80" s="443">
        <v>0</v>
      </c>
      <c r="Z80" s="438" t="s">
        <v>939</v>
      </c>
      <c r="AA80" s="441" t="s">
        <v>939</v>
      </c>
      <c r="AB80" s="440" t="s">
        <v>939</v>
      </c>
    </row>
    <row r="81" spans="2:28" x14ac:dyDescent="0.25">
      <c r="B81" s="431" t="s">
        <v>229</v>
      </c>
      <c r="C81" s="432" t="s">
        <v>689</v>
      </c>
      <c r="D81" s="433" t="s">
        <v>657</v>
      </c>
      <c r="E81" s="434">
        <v>2</v>
      </c>
      <c r="F81" s="435">
        <v>69942.740000000005</v>
      </c>
      <c r="G81" s="436">
        <v>678</v>
      </c>
      <c r="H81" s="437">
        <v>103.16</v>
      </c>
      <c r="I81" s="434">
        <v>0</v>
      </c>
      <c r="J81" s="438" t="s">
        <v>939</v>
      </c>
      <c r="K81" s="439" t="s">
        <v>939</v>
      </c>
      <c r="L81" s="440" t="s">
        <v>939</v>
      </c>
      <c r="M81" s="434">
        <v>0</v>
      </c>
      <c r="N81" s="438" t="s">
        <v>939</v>
      </c>
      <c r="O81" s="441" t="s">
        <v>939</v>
      </c>
      <c r="P81" s="440" t="s">
        <v>939</v>
      </c>
      <c r="Q81" s="442">
        <v>1</v>
      </c>
      <c r="R81" s="438">
        <v>6379.24</v>
      </c>
      <c r="S81" s="441">
        <v>28</v>
      </c>
      <c r="T81" s="440">
        <v>227.83</v>
      </c>
      <c r="U81" s="443">
        <v>1</v>
      </c>
      <c r="V81" s="438">
        <v>63563.5</v>
      </c>
      <c r="W81" s="441">
        <v>650</v>
      </c>
      <c r="X81" s="444">
        <v>97.79</v>
      </c>
      <c r="Y81" s="443">
        <v>0</v>
      </c>
      <c r="Z81" s="438" t="s">
        <v>939</v>
      </c>
      <c r="AA81" s="441" t="s">
        <v>939</v>
      </c>
      <c r="AB81" s="440" t="s">
        <v>939</v>
      </c>
    </row>
    <row r="82" spans="2:28" x14ac:dyDescent="0.25">
      <c r="B82" s="431" t="s">
        <v>230</v>
      </c>
      <c r="C82" s="432" t="s">
        <v>947</v>
      </c>
      <c r="D82" s="433" t="s">
        <v>657</v>
      </c>
      <c r="E82" s="434">
        <v>6</v>
      </c>
      <c r="F82" s="435">
        <v>91039.9</v>
      </c>
      <c r="G82" s="436">
        <v>1006</v>
      </c>
      <c r="H82" s="437">
        <v>90.5</v>
      </c>
      <c r="I82" s="434">
        <v>1</v>
      </c>
      <c r="J82" s="438">
        <v>15583.7</v>
      </c>
      <c r="K82" s="439">
        <v>110</v>
      </c>
      <c r="L82" s="440">
        <v>141.66999999999999</v>
      </c>
      <c r="M82" s="434">
        <v>0</v>
      </c>
      <c r="N82" s="438" t="s">
        <v>939</v>
      </c>
      <c r="O82" s="441" t="s">
        <v>939</v>
      </c>
      <c r="P82" s="440" t="s">
        <v>939</v>
      </c>
      <c r="Q82" s="442">
        <v>3</v>
      </c>
      <c r="R82" s="438">
        <v>22545</v>
      </c>
      <c r="S82" s="441">
        <v>168</v>
      </c>
      <c r="T82" s="440">
        <v>134.19999999999999</v>
      </c>
      <c r="U82" s="443">
        <v>2</v>
      </c>
      <c r="V82" s="438">
        <v>52911.199999999997</v>
      </c>
      <c r="W82" s="441">
        <v>728</v>
      </c>
      <c r="X82" s="444">
        <v>72.680000000000007</v>
      </c>
      <c r="Y82" s="443">
        <v>0</v>
      </c>
      <c r="Z82" s="438" t="s">
        <v>939</v>
      </c>
      <c r="AA82" s="441" t="s">
        <v>939</v>
      </c>
      <c r="AB82" s="440" t="s">
        <v>939</v>
      </c>
    </row>
    <row r="83" spans="2:28" x14ac:dyDescent="0.25">
      <c r="B83" s="431" t="s">
        <v>234</v>
      </c>
      <c r="C83" s="432" t="s">
        <v>231</v>
      </c>
      <c r="D83" s="433" t="s">
        <v>662</v>
      </c>
      <c r="E83" s="434">
        <v>2</v>
      </c>
      <c r="F83" s="435">
        <v>452128.55000000005</v>
      </c>
      <c r="G83" s="436">
        <v>117.04</v>
      </c>
      <c r="H83" s="437">
        <v>3863.03</v>
      </c>
      <c r="I83" s="434">
        <v>0</v>
      </c>
      <c r="J83" s="438" t="s">
        <v>939</v>
      </c>
      <c r="K83" s="439" t="s">
        <v>939</v>
      </c>
      <c r="L83" s="440" t="s">
        <v>939</v>
      </c>
      <c r="M83" s="434">
        <v>0</v>
      </c>
      <c r="N83" s="438" t="s">
        <v>939</v>
      </c>
      <c r="O83" s="441" t="s">
        <v>939</v>
      </c>
      <c r="P83" s="440" t="s">
        <v>939</v>
      </c>
      <c r="Q83" s="442">
        <v>0</v>
      </c>
      <c r="R83" s="438" t="s">
        <v>939</v>
      </c>
      <c r="S83" s="441" t="s">
        <v>939</v>
      </c>
      <c r="T83" s="440" t="s">
        <v>939</v>
      </c>
      <c r="U83" s="443">
        <v>2</v>
      </c>
      <c r="V83" s="438">
        <v>452128.55000000005</v>
      </c>
      <c r="W83" s="441">
        <v>117.04</v>
      </c>
      <c r="X83" s="444">
        <v>3863.03</v>
      </c>
      <c r="Y83" s="443">
        <v>0</v>
      </c>
      <c r="Z83" s="438" t="s">
        <v>939</v>
      </c>
      <c r="AA83" s="441" t="s">
        <v>939</v>
      </c>
      <c r="AB83" s="440" t="s">
        <v>939</v>
      </c>
    </row>
    <row r="84" spans="2:28" x14ac:dyDescent="0.25">
      <c r="B84" s="431" t="s">
        <v>235</v>
      </c>
      <c r="C84" s="432" t="s">
        <v>232</v>
      </c>
      <c r="D84" s="433" t="s">
        <v>662</v>
      </c>
      <c r="E84" s="434">
        <v>2</v>
      </c>
      <c r="F84" s="435">
        <v>137546.6</v>
      </c>
      <c r="G84" s="436">
        <v>117.04</v>
      </c>
      <c r="H84" s="437">
        <v>1175.21</v>
      </c>
      <c r="I84" s="434">
        <v>0</v>
      </c>
      <c r="J84" s="438" t="s">
        <v>939</v>
      </c>
      <c r="K84" s="439" t="s">
        <v>939</v>
      </c>
      <c r="L84" s="440" t="s">
        <v>939</v>
      </c>
      <c r="M84" s="434">
        <v>0</v>
      </c>
      <c r="N84" s="438" t="s">
        <v>939</v>
      </c>
      <c r="O84" s="441" t="s">
        <v>939</v>
      </c>
      <c r="P84" s="440" t="s">
        <v>939</v>
      </c>
      <c r="Q84" s="442">
        <v>0</v>
      </c>
      <c r="R84" s="438" t="s">
        <v>939</v>
      </c>
      <c r="S84" s="441" t="s">
        <v>939</v>
      </c>
      <c r="T84" s="440" t="s">
        <v>939</v>
      </c>
      <c r="U84" s="443">
        <v>2</v>
      </c>
      <c r="V84" s="438">
        <v>137546.6</v>
      </c>
      <c r="W84" s="441">
        <v>117.04</v>
      </c>
      <c r="X84" s="444">
        <v>1175.21</v>
      </c>
      <c r="Y84" s="443">
        <v>0</v>
      </c>
      <c r="Z84" s="438" t="s">
        <v>939</v>
      </c>
      <c r="AA84" s="441" t="s">
        <v>939</v>
      </c>
      <c r="AB84" s="440" t="s">
        <v>939</v>
      </c>
    </row>
    <row r="85" spans="2:28" x14ac:dyDescent="0.25">
      <c r="B85" s="431" t="s">
        <v>236</v>
      </c>
      <c r="C85" s="432" t="s">
        <v>237</v>
      </c>
      <c r="D85" s="433" t="s">
        <v>662</v>
      </c>
      <c r="E85" s="434">
        <v>2</v>
      </c>
      <c r="F85" s="435">
        <v>70569.48000000001</v>
      </c>
      <c r="G85" s="436">
        <v>80</v>
      </c>
      <c r="H85" s="437">
        <v>882.12</v>
      </c>
      <c r="I85" s="434">
        <v>0</v>
      </c>
      <c r="J85" s="438" t="s">
        <v>939</v>
      </c>
      <c r="K85" s="439" t="s">
        <v>939</v>
      </c>
      <c r="L85" s="440" t="s">
        <v>939</v>
      </c>
      <c r="M85" s="434">
        <v>1</v>
      </c>
      <c r="N85" s="438">
        <v>19368</v>
      </c>
      <c r="O85" s="441">
        <v>36</v>
      </c>
      <c r="P85" s="440">
        <v>538</v>
      </c>
      <c r="Q85" s="442">
        <v>0</v>
      </c>
      <c r="R85" s="438" t="s">
        <v>939</v>
      </c>
      <c r="S85" s="441" t="s">
        <v>939</v>
      </c>
      <c r="T85" s="440" t="s">
        <v>939</v>
      </c>
      <c r="U85" s="443">
        <v>1</v>
      </c>
      <c r="V85" s="438">
        <v>51201.48</v>
      </c>
      <c r="W85" s="441">
        <v>44</v>
      </c>
      <c r="X85" s="444">
        <v>1163.67</v>
      </c>
      <c r="Y85" s="443">
        <v>0</v>
      </c>
      <c r="Z85" s="438" t="s">
        <v>939</v>
      </c>
      <c r="AA85" s="441" t="s">
        <v>939</v>
      </c>
      <c r="AB85" s="440" t="s">
        <v>939</v>
      </c>
    </row>
    <row r="86" spans="2:28" x14ac:dyDescent="0.25">
      <c r="B86" s="431" t="s">
        <v>238</v>
      </c>
      <c r="C86" s="432" t="s">
        <v>233</v>
      </c>
      <c r="D86" s="433" t="s">
        <v>662</v>
      </c>
      <c r="E86" s="434">
        <v>2</v>
      </c>
      <c r="F86" s="435">
        <v>51700.08</v>
      </c>
      <c r="G86" s="436">
        <v>80</v>
      </c>
      <c r="H86" s="437">
        <v>646.25</v>
      </c>
      <c r="I86" s="434">
        <v>0</v>
      </c>
      <c r="J86" s="438" t="s">
        <v>939</v>
      </c>
      <c r="K86" s="439" t="s">
        <v>939</v>
      </c>
      <c r="L86" s="440" t="s">
        <v>939</v>
      </c>
      <c r="M86" s="434">
        <v>1</v>
      </c>
      <c r="N86" s="438">
        <v>13170.6</v>
      </c>
      <c r="O86" s="441">
        <v>36</v>
      </c>
      <c r="P86" s="440">
        <v>365.85</v>
      </c>
      <c r="Q86" s="442">
        <v>0</v>
      </c>
      <c r="R86" s="438" t="s">
        <v>939</v>
      </c>
      <c r="S86" s="441" t="s">
        <v>939</v>
      </c>
      <c r="T86" s="440" t="s">
        <v>939</v>
      </c>
      <c r="U86" s="443">
        <v>1</v>
      </c>
      <c r="V86" s="438">
        <v>38529.480000000003</v>
      </c>
      <c r="W86" s="441">
        <v>44</v>
      </c>
      <c r="X86" s="444">
        <v>875.67</v>
      </c>
      <c r="Y86" s="443">
        <v>0</v>
      </c>
      <c r="Z86" s="438" t="s">
        <v>939</v>
      </c>
      <c r="AA86" s="441" t="s">
        <v>939</v>
      </c>
      <c r="AB86" s="440" t="s">
        <v>939</v>
      </c>
    </row>
    <row r="87" spans="2:28" x14ac:dyDescent="0.25">
      <c r="B87" s="431" t="s">
        <v>120</v>
      </c>
      <c r="C87" s="432" t="s">
        <v>767</v>
      </c>
      <c r="D87" s="433" t="s">
        <v>657</v>
      </c>
      <c r="E87" s="434">
        <v>21</v>
      </c>
      <c r="F87" s="435">
        <v>714697.45</v>
      </c>
      <c r="G87" s="436">
        <v>3018</v>
      </c>
      <c r="H87" s="437">
        <v>236.81</v>
      </c>
      <c r="I87" s="434">
        <v>3</v>
      </c>
      <c r="J87" s="438">
        <v>64056.600000000006</v>
      </c>
      <c r="K87" s="439">
        <v>345</v>
      </c>
      <c r="L87" s="440">
        <v>185.67</v>
      </c>
      <c r="M87" s="434">
        <v>7</v>
      </c>
      <c r="N87" s="438">
        <v>205814.25</v>
      </c>
      <c r="O87" s="441">
        <v>988</v>
      </c>
      <c r="P87" s="440">
        <v>208.31</v>
      </c>
      <c r="Q87" s="442">
        <v>4</v>
      </c>
      <c r="R87" s="438">
        <v>212765.15</v>
      </c>
      <c r="S87" s="441">
        <v>805</v>
      </c>
      <c r="T87" s="440">
        <v>264.3</v>
      </c>
      <c r="U87" s="443">
        <v>6</v>
      </c>
      <c r="V87" s="438">
        <v>177058.6</v>
      </c>
      <c r="W87" s="441">
        <v>735</v>
      </c>
      <c r="X87" s="444">
        <v>240.9</v>
      </c>
      <c r="Y87" s="443">
        <v>1</v>
      </c>
      <c r="Z87" s="438">
        <v>55002.85</v>
      </c>
      <c r="AA87" s="441">
        <v>145</v>
      </c>
      <c r="AB87" s="440">
        <v>379.33</v>
      </c>
    </row>
    <row r="88" spans="2:28" x14ac:dyDescent="0.25">
      <c r="B88" s="431" t="s">
        <v>239</v>
      </c>
      <c r="C88" s="432" t="s">
        <v>768</v>
      </c>
      <c r="D88" s="433" t="s">
        <v>657</v>
      </c>
      <c r="E88" s="434">
        <v>11</v>
      </c>
      <c r="F88" s="435">
        <v>286682.84000000003</v>
      </c>
      <c r="G88" s="436">
        <v>1424</v>
      </c>
      <c r="H88" s="437">
        <v>201.32</v>
      </c>
      <c r="I88" s="434">
        <v>1</v>
      </c>
      <c r="J88" s="438">
        <v>6533.5</v>
      </c>
      <c r="K88" s="439">
        <v>50</v>
      </c>
      <c r="L88" s="440">
        <v>130.66999999999999</v>
      </c>
      <c r="M88" s="434">
        <v>1</v>
      </c>
      <c r="N88" s="438">
        <v>21345.200000000001</v>
      </c>
      <c r="O88" s="441">
        <v>85</v>
      </c>
      <c r="P88" s="440">
        <v>251.12</v>
      </c>
      <c r="Q88" s="442">
        <v>4</v>
      </c>
      <c r="R88" s="438">
        <v>114642</v>
      </c>
      <c r="S88" s="441">
        <v>628</v>
      </c>
      <c r="T88" s="440">
        <v>182.55</v>
      </c>
      <c r="U88" s="443">
        <v>3</v>
      </c>
      <c r="V88" s="438">
        <v>129990.95</v>
      </c>
      <c r="W88" s="441">
        <v>625</v>
      </c>
      <c r="X88" s="444">
        <v>207.99</v>
      </c>
      <c r="Y88" s="443">
        <v>1</v>
      </c>
      <c r="Z88" s="438">
        <v>8010</v>
      </c>
      <c r="AA88" s="441">
        <v>15</v>
      </c>
      <c r="AB88" s="440">
        <v>534</v>
      </c>
    </row>
    <row r="89" spans="2:28" x14ac:dyDescent="0.25">
      <c r="B89" s="431" t="s">
        <v>121</v>
      </c>
      <c r="C89" s="432" t="s">
        <v>769</v>
      </c>
      <c r="D89" s="433" t="s">
        <v>657</v>
      </c>
      <c r="E89" s="434">
        <v>9</v>
      </c>
      <c r="F89" s="435">
        <v>1305858.8799999999</v>
      </c>
      <c r="G89" s="436">
        <v>8114</v>
      </c>
      <c r="H89" s="437">
        <v>160.94</v>
      </c>
      <c r="I89" s="434">
        <v>0</v>
      </c>
      <c r="J89" s="438" t="s">
        <v>939</v>
      </c>
      <c r="K89" s="439" t="s">
        <v>939</v>
      </c>
      <c r="L89" s="440" t="s">
        <v>939</v>
      </c>
      <c r="M89" s="434">
        <v>2</v>
      </c>
      <c r="N89" s="438">
        <v>611119.5</v>
      </c>
      <c r="O89" s="441">
        <v>4945</v>
      </c>
      <c r="P89" s="440">
        <v>123.58</v>
      </c>
      <c r="Q89" s="442">
        <v>1</v>
      </c>
      <c r="R89" s="438">
        <v>72000</v>
      </c>
      <c r="S89" s="441">
        <v>500</v>
      </c>
      <c r="T89" s="440">
        <v>144</v>
      </c>
      <c r="U89" s="443">
        <v>4</v>
      </c>
      <c r="V89" s="438">
        <v>248987.73</v>
      </c>
      <c r="W89" s="441">
        <v>729</v>
      </c>
      <c r="X89" s="444">
        <v>341.55</v>
      </c>
      <c r="Y89" s="443">
        <v>1</v>
      </c>
      <c r="Z89" s="438">
        <v>158586.15</v>
      </c>
      <c r="AA89" s="441">
        <v>345</v>
      </c>
      <c r="AB89" s="440">
        <v>459.67</v>
      </c>
    </row>
    <row r="90" spans="2:28" x14ac:dyDescent="0.25">
      <c r="B90" s="431" t="s">
        <v>874</v>
      </c>
      <c r="C90" s="432" t="s">
        <v>639</v>
      </c>
      <c r="D90" s="433" t="s">
        <v>658</v>
      </c>
      <c r="E90" s="434">
        <v>6</v>
      </c>
      <c r="F90" s="435">
        <v>557863.6</v>
      </c>
      <c r="G90" s="436">
        <v>1807</v>
      </c>
      <c r="H90" s="437">
        <v>308.72000000000003</v>
      </c>
      <c r="I90" s="434">
        <v>0</v>
      </c>
      <c r="J90" s="438" t="s">
        <v>939</v>
      </c>
      <c r="K90" s="439" t="s">
        <v>939</v>
      </c>
      <c r="L90" s="440" t="s">
        <v>939</v>
      </c>
      <c r="M90" s="434">
        <v>0</v>
      </c>
      <c r="N90" s="438" t="s">
        <v>939</v>
      </c>
      <c r="O90" s="441" t="s">
        <v>939</v>
      </c>
      <c r="P90" s="440" t="s">
        <v>939</v>
      </c>
      <c r="Q90" s="442">
        <v>4</v>
      </c>
      <c r="R90" s="438">
        <v>292723.8</v>
      </c>
      <c r="S90" s="441">
        <v>998</v>
      </c>
      <c r="T90" s="440">
        <v>293.31</v>
      </c>
      <c r="U90" s="443">
        <v>0</v>
      </c>
      <c r="V90" s="438" t="s">
        <v>939</v>
      </c>
      <c r="W90" s="441" t="s">
        <v>939</v>
      </c>
      <c r="X90" s="444" t="s">
        <v>939</v>
      </c>
      <c r="Y90" s="443">
        <v>0</v>
      </c>
      <c r="Z90" s="438" t="s">
        <v>939</v>
      </c>
      <c r="AA90" s="441" t="s">
        <v>939</v>
      </c>
      <c r="AB90" s="440" t="s">
        <v>939</v>
      </c>
    </row>
    <row r="91" spans="2:28" x14ac:dyDescent="0.25">
      <c r="B91" s="431" t="s">
        <v>241</v>
      </c>
      <c r="C91" s="432" t="s">
        <v>242</v>
      </c>
      <c r="D91" s="433" t="s">
        <v>658</v>
      </c>
      <c r="E91" s="434">
        <v>9</v>
      </c>
      <c r="F91" s="435">
        <v>526532.06000000006</v>
      </c>
      <c r="G91" s="436">
        <v>15387</v>
      </c>
      <c r="H91" s="437">
        <v>34.22</v>
      </c>
      <c r="I91" s="434">
        <v>5</v>
      </c>
      <c r="J91" s="438">
        <v>181427.9</v>
      </c>
      <c r="K91" s="439">
        <v>3124</v>
      </c>
      <c r="L91" s="440">
        <v>58.08</v>
      </c>
      <c r="M91" s="434">
        <v>1</v>
      </c>
      <c r="N91" s="438">
        <v>56914</v>
      </c>
      <c r="O91" s="441">
        <v>650</v>
      </c>
      <c r="P91" s="440">
        <v>87.56</v>
      </c>
      <c r="Q91" s="442">
        <v>2</v>
      </c>
      <c r="R91" s="438">
        <v>134439</v>
      </c>
      <c r="S91" s="441">
        <v>2081</v>
      </c>
      <c r="T91" s="440">
        <v>64.599999999999994</v>
      </c>
      <c r="U91" s="443">
        <v>0</v>
      </c>
      <c r="V91" s="438" t="s">
        <v>939</v>
      </c>
      <c r="W91" s="441" t="s">
        <v>939</v>
      </c>
      <c r="X91" s="444" t="s">
        <v>939</v>
      </c>
      <c r="Y91" s="443">
        <v>0</v>
      </c>
      <c r="Z91" s="438" t="s">
        <v>939</v>
      </c>
      <c r="AA91" s="441" t="s">
        <v>939</v>
      </c>
      <c r="AB91" s="440" t="s">
        <v>939</v>
      </c>
    </row>
    <row r="92" spans="2:28" x14ac:dyDescent="0.25">
      <c r="B92" s="431" t="s">
        <v>243</v>
      </c>
      <c r="C92" s="432" t="s">
        <v>244</v>
      </c>
      <c r="D92" s="433" t="s">
        <v>658</v>
      </c>
      <c r="E92" s="434">
        <v>14</v>
      </c>
      <c r="F92" s="435">
        <v>582573.19000000006</v>
      </c>
      <c r="G92" s="436">
        <v>508.8</v>
      </c>
      <c r="H92" s="437">
        <v>1144.99</v>
      </c>
      <c r="I92" s="434">
        <v>5</v>
      </c>
      <c r="J92" s="438">
        <v>125473.48</v>
      </c>
      <c r="K92" s="439">
        <v>93</v>
      </c>
      <c r="L92" s="440">
        <v>1349.18</v>
      </c>
      <c r="M92" s="434">
        <v>5</v>
      </c>
      <c r="N92" s="438">
        <v>312888.94</v>
      </c>
      <c r="O92" s="441">
        <v>258.79999999999995</v>
      </c>
      <c r="P92" s="440">
        <v>1209</v>
      </c>
      <c r="Q92" s="442">
        <v>2</v>
      </c>
      <c r="R92" s="438">
        <v>104547.43</v>
      </c>
      <c r="S92" s="441">
        <v>103</v>
      </c>
      <c r="T92" s="440">
        <v>1015.02</v>
      </c>
      <c r="U92" s="443">
        <v>1</v>
      </c>
      <c r="V92" s="438">
        <v>12756.34</v>
      </c>
      <c r="W92" s="441">
        <v>4</v>
      </c>
      <c r="X92" s="444">
        <v>3189.09</v>
      </c>
      <c r="Y92" s="443">
        <v>0</v>
      </c>
      <c r="Z92" s="438" t="s">
        <v>939</v>
      </c>
      <c r="AA92" s="441" t="s">
        <v>939</v>
      </c>
      <c r="AB92" s="440" t="s">
        <v>939</v>
      </c>
    </row>
    <row r="93" spans="2:28" x14ac:dyDescent="0.25">
      <c r="B93" s="431" t="s">
        <v>245</v>
      </c>
      <c r="C93" s="432" t="s">
        <v>246</v>
      </c>
      <c r="D93" s="433" t="s">
        <v>658</v>
      </c>
      <c r="E93" s="434">
        <v>3</v>
      </c>
      <c r="F93" s="435">
        <v>28158.940000000002</v>
      </c>
      <c r="G93" s="436">
        <v>6.6</v>
      </c>
      <c r="H93" s="437">
        <v>4266.51</v>
      </c>
      <c r="I93" s="434">
        <v>0</v>
      </c>
      <c r="J93" s="438" t="s">
        <v>939</v>
      </c>
      <c r="K93" s="439" t="s">
        <v>939</v>
      </c>
      <c r="L93" s="440" t="s">
        <v>939</v>
      </c>
      <c r="M93" s="434">
        <v>1</v>
      </c>
      <c r="N93" s="438">
        <v>3787.07</v>
      </c>
      <c r="O93" s="441">
        <v>0.6</v>
      </c>
      <c r="P93" s="440">
        <v>6311.78</v>
      </c>
      <c r="Q93" s="442">
        <v>0</v>
      </c>
      <c r="R93" s="438" t="s">
        <v>939</v>
      </c>
      <c r="S93" s="441" t="s">
        <v>939</v>
      </c>
      <c r="T93" s="440" t="s">
        <v>939</v>
      </c>
      <c r="U93" s="443">
        <v>1</v>
      </c>
      <c r="V93" s="438">
        <v>18396.650000000001</v>
      </c>
      <c r="W93" s="441">
        <v>5</v>
      </c>
      <c r="X93" s="444">
        <v>3679.33</v>
      </c>
      <c r="Y93" s="443">
        <v>0</v>
      </c>
      <c r="Z93" s="438" t="s">
        <v>939</v>
      </c>
      <c r="AA93" s="441" t="s">
        <v>939</v>
      </c>
      <c r="AB93" s="440" t="s">
        <v>939</v>
      </c>
    </row>
    <row r="94" spans="2:28" x14ac:dyDescent="0.25">
      <c r="B94" s="431" t="s">
        <v>247</v>
      </c>
      <c r="C94" s="432" t="s">
        <v>948</v>
      </c>
      <c r="D94" s="433" t="s">
        <v>658</v>
      </c>
      <c r="E94" s="434">
        <v>5</v>
      </c>
      <c r="F94" s="435">
        <v>77822.5</v>
      </c>
      <c r="G94" s="436">
        <v>4290</v>
      </c>
      <c r="H94" s="437">
        <v>18.14</v>
      </c>
      <c r="I94" s="434">
        <v>4</v>
      </c>
      <c r="J94" s="438">
        <v>25122.5</v>
      </c>
      <c r="K94" s="439">
        <v>2590</v>
      </c>
      <c r="L94" s="440">
        <v>9.6999999999999993</v>
      </c>
      <c r="M94" s="434">
        <v>0</v>
      </c>
      <c r="N94" s="438" t="s">
        <v>939</v>
      </c>
      <c r="O94" s="441" t="s">
        <v>939</v>
      </c>
      <c r="P94" s="440" t="s">
        <v>939</v>
      </c>
      <c r="Q94" s="442">
        <v>1</v>
      </c>
      <c r="R94" s="438">
        <v>52700</v>
      </c>
      <c r="S94" s="441">
        <v>1700</v>
      </c>
      <c r="T94" s="440">
        <v>31</v>
      </c>
      <c r="U94" s="443">
        <v>0</v>
      </c>
      <c r="V94" s="438" t="s">
        <v>939</v>
      </c>
      <c r="W94" s="441" t="s">
        <v>939</v>
      </c>
      <c r="X94" s="444" t="s">
        <v>939</v>
      </c>
      <c r="Y94" s="443">
        <v>0</v>
      </c>
      <c r="Z94" s="438" t="s">
        <v>939</v>
      </c>
      <c r="AA94" s="441" t="s">
        <v>939</v>
      </c>
      <c r="AB94" s="440" t="s">
        <v>939</v>
      </c>
    </row>
    <row r="95" spans="2:28" x14ac:dyDescent="0.25">
      <c r="B95" s="431" t="s">
        <v>252</v>
      </c>
      <c r="C95" s="432" t="s">
        <v>771</v>
      </c>
      <c r="D95" s="433" t="s">
        <v>662</v>
      </c>
      <c r="E95" s="434">
        <v>13</v>
      </c>
      <c r="F95" s="435">
        <v>1338374.74</v>
      </c>
      <c r="G95" s="436">
        <v>8170</v>
      </c>
      <c r="H95" s="437">
        <v>163.82</v>
      </c>
      <c r="I95" s="434">
        <v>2</v>
      </c>
      <c r="J95" s="438">
        <v>70196.72</v>
      </c>
      <c r="K95" s="439">
        <v>484</v>
      </c>
      <c r="L95" s="440">
        <v>145.03</v>
      </c>
      <c r="M95" s="434">
        <v>1</v>
      </c>
      <c r="N95" s="438">
        <v>27652.62</v>
      </c>
      <c r="O95" s="441">
        <v>186</v>
      </c>
      <c r="P95" s="440">
        <v>148.66999999999999</v>
      </c>
      <c r="Q95" s="442">
        <v>6</v>
      </c>
      <c r="R95" s="438">
        <v>725162.24</v>
      </c>
      <c r="S95" s="441">
        <v>5112</v>
      </c>
      <c r="T95" s="440">
        <v>141.85</v>
      </c>
      <c r="U95" s="443">
        <v>3</v>
      </c>
      <c r="V95" s="438">
        <v>203131.16</v>
      </c>
      <c r="W95" s="441">
        <v>1396</v>
      </c>
      <c r="X95" s="444">
        <v>145.51</v>
      </c>
      <c r="Y95" s="443">
        <v>0</v>
      </c>
      <c r="Z95" s="438" t="s">
        <v>939</v>
      </c>
      <c r="AA95" s="441" t="s">
        <v>939</v>
      </c>
      <c r="AB95" s="440" t="s">
        <v>939</v>
      </c>
    </row>
    <row r="96" spans="2:28" x14ac:dyDescent="0.25">
      <c r="B96" s="431" t="s">
        <v>693</v>
      </c>
      <c r="C96" s="432" t="s">
        <v>694</v>
      </c>
      <c r="D96" s="433" t="s">
        <v>662</v>
      </c>
      <c r="E96" s="434">
        <v>4</v>
      </c>
      <c r="F96" s="435">
        <v>581584.80000000005</v>
      </c>
      <c r="G96" s="436">
        <v>1858</v>
      </c>
      <c r="H96" s="437">
        <v>313.02</v>
      </c>
      <c r="I96" s="434">
        <v>0</v>
      </c>
      <c r="J96" s="438" t="s">
        <v>939</v>
      </c>
      <c r="K96" s="439" t="s">
        <v>939</v>
      </c>
      <c r="L96" s="440" t="s">
        <v>939</v>
      </c>
      <c r="M96" s="434">
        <v>1</v>
      </c>
      <c r="N96" s="438">
        <v>17892</v>
      </c>
      <c r="O96" s="441">
        <v>71</v>
      </c>
      <c r="P96" s="440">
        <v>252</v>
      </c>
      <c r="Q96" s="442">
        <v>1</v>
      </c>
      <c r="R96" s="438">
        <v>506025.26</v>
      </c>
      <c r="S96" s="441">
        <v>1574</v>
      </c>
      <c r="T96" s="440">
        <v>321.49</v>
      </c>
      <c r="U96" s="443">
        <v>2</v>
      </c>
      <c r="V96" s="438">
        <v>57667.54</v>
      </c>
      <c r="W96" s="441">
        <v>213</v>
      </c>
      <c r="X96" s="444">
        <v>270.74</v>
      </c>
      <c r="Y96" s="443">
        <v>0</v>
      </c>
      <c r="Z96" s="438" t="s">
        <v>939</v>
      </c>
      <c r="AA96" s="441" t="s">
        <v>939</v>
      </c>
      <c r="AB96" s="440" t="s">
        <v>939</v>
      </c>
    </row>
    <row r="97" spans="2:28" x14ac:dyDescent="0.25">
      <c r="B97" s="431" t="s">
        <v>920</v>
      </c>
      <c r="C97" s="432" t="s">
        <v>921</v>
      </c>
      <c r="D97" s="433" t="s">
        <v>662</v>
      </c>
      <c r="E97" s="434">
        <v>1</v>
      </c>
      <c r="F97" s="435">
        <v>11554.48</v>
      </c>
      <c r="G97" s="436">
        <v>56</v>
      </c>
      <c r="H97" s="437">
        <v>206.33</v>
      </c>
      <c r="I97" s="434">
        <v>0</v>
      </c>
      <c r="J97" s="438" t="s">
        <v>939</v>
      </c>
      <c r="K97" s="439" t="s">
        <v>939</v>
      </c>
      <c r="L97" s="440" t="s">
        <v>939</v>
      </c>
      <c r="M97" s="434">
        <v>0</v>
      </c>
      <c r="N97" s="438" t="s">
        <v>939</v>
      </c>
      <c r="O97" s="441" t="s">
        <v>939</v>
      </c>
      <c r="P97" s="440" t="s">
        <v>939</v>
      </c>
      <c r="Q97" s="442">
        <v>1</v>
      </c>
      <c r="R97" s="438">
        <v>11554.48</v>
      </c>
      <c r="S97" s="441">
        <v>56</v>
      </c>
      <c r="T97" s="440">
        <v>206.33</v>
      </c>
      <c r="U97" s="443">
        <v>0</v>
      </c>
      <c r="V97" s="438" t="s">
        <v>939</v>
      </c>
      <c r="W97" s="441" t="s">
        <v>939</v>
      </c>
      <c r="X97" s="444" t="s">
        <v>939</v>
      </c>
      <c r="Y97" s="443">
        <v>0</v>
      </c>
      <c r="Z97" s="438" t="s">
        <v>939</v>
      </c>
      <c r="AA97" s="441" t="s">
        <v>939</v>
      </c>
      <c r="AB97" s="440" t="s">
        <v>939</v>
      </c>
    </row>
    <row r="98" spans="2:28" x14ac:dyDescent="0.25">
      <c r="B98" s="431" t="s">
        <v>922</v>
      </c>
      <c r="C98" s="432" t="s">
        <v>923</v>
      </c>
      <c r="D98" s="433" t="s">
        <v>662</v>
      </c>
      <c r="E98" s="434">
        <v>0</v>
      </c>
      <c r="F98" s="435" t="s">
        <v>939</v>
      </c>
      <c r="G98" s="436" t="s">
        <v>939</v>
      </c>
      <c r="H98" s="437" t="s">
        <v>939</v>
      </c>
      <c r="I98" s="434">
        <v>0</v>
      </c>
      <c r="J98" s="438" t="s">
        <v>939</v>
      </c>
      <c r="K98" s="439" t="s">
        <v>939</v>
      </c>
      <c r="L98" s="440" t="s">
        <v>939</v>
      </c>
      <c r="M98" s="434">
        <v>0</v>
      </c>
      <c r="N98" s="438" t="s">
        <v>939</v>
      </c>
      <c r="O98" s="441" t="s">
        <v>939</v>
      </c>
      <c r="P98" s="440" t="s">
        <v>939</v>
      </c>
      <c r="Q98" s="442">
        <v>0</v>
      </c>
      <c r="R98" s="438" t="s">
        <v>939</v>
      </c>
      <c r="S98" s="441" t="s">
        <v>939</v>
      </c>
      <c r="T98" s="440" t="s">
        <v>939</v>
      </c>
      <c r="U98" s="443">
        <v>0</v>
      </c>
      <c r="V98" s="438" t="s">
        <v>939</v>
      </c>
      <c r="W98" s="441" t="s">
        <v>939</v>
      </c>
      <c r="X98" s="444" t="s">
        <v>939</v>
      </c>
      <c r="Y98" s="443">
        <v>0</v>
      </c>
      <c r="Z98" s="438" t="s">
        <v>939</v>
      </c>
      <c r="AA98" s="441" t="s">
        <v>939</v>
      </c>
      <c r="AB98" s="440" t="s">
        <v>939</v>
      </c>
    </row>
    <row r="99" spans="2:28" x14ac:dyDescent="0.25">
      <c r="B99" s="431" t="s">
        <v>253</v>
      </c>
      <c r="C99" s="432" t="s">
        <v>695</v>
      </c>
      <c r="D99" s="433" t="s">
        <v>696</v>
      </c>
      <c r="E99" s="434">
        <v>14</v>
      </c>
      <c r="F99" s="435">
        <v>946996.39</v>
      </c>
      <c r="G99" s="436">
        <v>572</v>
      </c>
      <c r="H99" s="437">
        <v>1655.59</v>
      </c>
      <c r="I99" s="434">
        <v>2</v>
      </c>
      <c r="J99" s="438">
        <v>54653.039999999994</v>
      </c>
      <c r="K99" s="439">
        <v>36</v>
      </c>
      <c r="L99" s="440">
        <v>1518.14</v>
      </c>
      <c r="M99" s="434">
        <v>1</v>
      </c>
      <c r="N99" s="438">
        <v>54399.9</v>
      </c>
      <c r="O99" s="441">
        <v>30</v>
      </c>
      <c r="P99" s="440">
        <v>1813.33</v>
      </c>
      <c r="Q99" s="442">
        <v>7</v>
      </c>
      <c r="R99" s="438">
        <v>472993.13000000006</v>
      </c>
      <c r="S99" s="441">
        <v>364</v>
      </c>
      <c r="T99" s="440">
        <v>1299.43</v>
      </c>
      <c r="U99" s="443">
        <v>3</v>
      </c>
      <c r="V99" s="438">
        <v>250246.08000000002</v>
      </c>
      <c r="W99" s="441">
        <v>86</v>
      </c>
      <c r="X99" s="444">
        <v>2909.84</v>
      </c>
      <c r="Y99" s="443">
        <v>0</v>
      </c>
      <c r="Z99" s="438" t="s">
        <v>939</v>
      </c>
      <c r="AA99" s="441" t="s">
        <v>939</v>
      </c>
      <c r="AB99" s="440" t="s">
        <v>939</v>
      </c>
    </row>
    <row r="100" spans="2:28" x14ac:dyDescent="0.25">
      <c r="B100" s="431" t="s">
        <v>254</v>
      </c>
      <c r="C100" s="432" t="s">
        <v>255</v>
      </c>
      <c r="D100" s="433" t="s">
        <v>662</v>
      </c>
      <c r="E100" s="434">
        <v>14</v>
      </c>
      <c r="F100" s="435">
        <v>681638.73</v>
      </c>
      <c r="G100" s="436">
        <v>10084</v>
      </c>
      <c r="H100" s="437">
        <v>67.599999999999994</v>
      </c>
      <c r="I100" s="434">
        <v>2</v>
      </c>
      <c r="J100" s="438">
        <v>34132.559999999998</v>
      </c>
      <c r="K100" s="439">
        <v>484</v>
      </c>
      <c r="L100" s="440">
        <v>70.52</v>
      </c>
      <c r="M100" s="434">
        <v>1</v>
      </c>
      <c r="N100" s="438">
        <v>15504.81</v>
      </c>
      <c r="O100" s="441">
        <v>257</v>
      </c>
      <c r="P100" s="440">
        <v>60.33</v>
      </c>
      <c r="Q100" s="442">
        <v>7</v>
      </c>
      <c r="R100" s="438">
        <v>385483.85000000003</v>
      </c>
      <c r="S100" s="441">
        <v>6742</v>
      </c>
      <c r="T100" s="440">
        <v>57.18</v>
      </c>
      <c r="U100" s="443">
        <v>3</v>
      </c>
      <c r="V100" s="438">
        <v>167097.99</v>
      </c>
      <c r="W100" s="441">
        <v>1609</v>
      </c>
      <c r="X100" s="444">
        <v>103.85</v>
      </c>
      <c r="Y100" s="443">
        <v>0</v>
      </c>
      <c r="Z100" s="438" t="s">
        <v>939</v>
      </c>
      <c r="AA100" s="441" t="s">
        <v>939</v>
      </c>
      <c r="AB100" s="440" t="s">
        <v>939</v>
      </c>
    </row>
    <row r="101" spans="2:28" x14ac:dyDescent="0.25">
      <c r="B101" s="431" t="s">
        <v>256</v>
      </c>
      <c r="C101" s="432" t="s">
        <v>875</v>
      </c>
      <c r="D101" s="433" t="s">
        <v>703</v>
      </c>
      <c r="E101" s="434">
        <v>7</v>
      </c>
      <c r="F101" s="435">
        <v>71886.559999999998</v>
      </c>
      <c r="G101" s="436">
        <v>52</v>
      </c>
      <c r="H101" s="437">
        <v>1382.43</v>
      </c>
      <c r="I101" s="434">
        <v>1</v>
      </c>
      <c r="J101" s="438">
        <v>6070.04</v>
      </c>
      <c r="K101" s="439">
        <v>4</v>
      </c>
      <c r="L101" s="440">
        <v>1517.51</v>
      </c>
      <c r="M101" s="434">
        <v>0</v>
      </c>
      <c r="N101" s="438" t="s">
        <v>939</v>
      </c>
      <c r="O101" s="441" t="s">
        <v>939</v>
      </c>
      <c r="P101" s="440" t="s">
        <v>939</v>
      </c>
      <c r="Q101" s="442">
        <v>5</v>
      </c>
      <c r="R101" s="438">
        <v>52713.33</v>
      </c>
      <c r="S101" s="441">
        <v>39</v>
      </c>
      <c r="T101" s="440">
        <v>1351.62</v>
      </c>
      <c r="U101" s="443">
        <v>0</v>
      </c>
      <c r="V101" s="438" t="s">
        <v>939</v>
      </c>
      <c r="W101" s="441" t="s">
        <v>939</v>
      </c>
      <c r="X101" s="444" t="s">
        <v>939</v>
      </c>
      <c r="Y101" s="443">
        <v>0</v>
      </c>
      <c r="Z101" s="438" t="s">
        <v>939</v>
      </c>
      <c r="AA101" s="441" t="s">
        <v>939</v>
      </c>
      <c r="AB101" s="440" t="s">
        <v>939</v>
      </c>
    </row>
    <row r="102" spans="2:28" x14ac:dyDescent="0.25">
      <c r="B102" s="431" t="s">
        <v>949</v>
      </c>
      <c r="C102" s="432" t="s">
        <v>950</v>
      </c>
      <c r="D102" s="433" t="s">
        <v>703</v>
      </c>
      <c r="E102" s="434">
        <v>0</v>
      </c>
      <c r="F102" s="435" t="s">
        <v>939</v>
      </c>
      <c r="G102" s="436" t="s">
        <v>939</v>
      </c>
      <c r="H102" s="437" t="s">
        <v>939</v>
      </c>
      <c r="I102" s="434">
        <v>0</v>
      </c>
      <c r="J102" s="438" t="s">
        <v>939</v>
      </c>
      <c r="K102" s="439" t="s">
        <v>939</v>
      </c>
      <c r="L102" s="440" t="s">
        <v>939</v>
      </c>
      <c r="M102" s="434">
        <v>0</v>
      </c>
      <c r="N102" s="438" t="s">
        <v>939</v>
      </c>
      <c r="O102" s="441" t="s">
        <v>939</v>
      </c>
      <c r="P102" s="440" t="s">
        <v>939</v>
      </c>
      <c r="Q102" s="442">
        <v>0</v>
      </c>
      <c r="R102" s="438" t="s">
        <v>939</v>
      </c>
      <c r="S102" s="441" t="s">
        <v>939</v>
      </c>
      <c r="T102" s="440" t="s">
        <v>939</v>
      </c>
      <c r="U102" s="443">
        <v>0</v>
      </c>
      <c r="V102" s="438" t="s">
        <v>939</v>
      </c>
      <c r="W102" s="441" t="s">
        <v>939</v>
      </c>
      <c r="X102" s="444" t="s">
        <v>939</v>
      </c>
      <c r="Y102" s="443">
        <v>0</v>
      </c>
      <c r="Z102" s="438" t="s">
        <v>939</v>
      </c>
      <c r="AA102" s="441" t="s">
        <v>939</v>
      </c>
      <c r="AB102" s="440" t="s">
        <v>939</v>
      </c>
    </row>
    <row r="103" spans="2:28" x14ac:dyDescent="0.25">
      <c r="B103" s="431" t="s">
        <v>257</v>
      </c>
      <c r="C103" s="432" t="s">
        <v>541</v>
      </c>
      <c r="D103" s="433" t="s">
        <v>657</v>
      </c>
      <c r="E103" s="434">
        <v>5</v>
      </c>
      <c r="F103" s="435">
        <v>2228019.9499999997</v>
      </c>
      <c r="G103" s="436">
        <v>4714</v>
      </c>
      <c r="H103" s="437">
        <v>472.64</v>
      </c>
      <c r="I103" s="434">
        <v>0</v>
      </c>
      <c r="J103" s="438" t="s">
        <v>939</v>
      </c>
      <c r="K103" s="439" t="s">
        <v>939</v>
      </c>
      <c r="L103" s="440" t="s">
        <v>939</v>
      </c>
      <c r="M103" s="434">
        <v>1</v>
      </c>
      <c r="N103" s="438">
        <v>81963.199999999997</v>
      </c>
      <c r="O103" s="441">
        <v>220</v>
      </c>
      <c r="P103" s="440">
        <v>372.56</v>
      </c>
      <c r="Q103" s="442">
        <v>2</v>
      </c>
      <c r="R103" s="438">
        <v>739781.88</v>
      </c>
      <c r="S103" s="441">
        <v>1855</v>
      </c>
      <c r="T103" s="440">
        <v>398.8</v>
      </c>
      <c r="U103" s="443">
        <v>0</v>
      </c>
      <c r="V103" s="438" t="s">
        <v>939</v>
      </c>
      <c r="W103" s="441" t="s">
        <v>939</v>
      </c>
      <c r="X103" s="444" t="s">
        <v>939</v>
      </c>
      <c r="Y103" s="443">
        <v>0</v>
      </c>
      <c r="Z103" s="438" t="s">
        <v>939</v>
      </c>
      <c r="AA103" s="441" t="s">
        <v>939</v>
      </c>
      <c r="AB103" s="440" t="s">
        <v>939</v>
      </c>
    </row>
    <row r="104" spans="2:28" x14ac:dyDescent="0.25">
      <c r="B104" s="431" t="s">
        <v>258</v>
      </c>
      <c r="C104" s="432" t="s">
        <v>697</v>
      </c>
      <c r="D104" s="433" t="s">
        <v>696</v>
      </c>
      <c r="E104" s="434">
        <v>7</v>
      </c>
      <c r="F104" s="435">
        <v>2412524.44</v>
      </c>
      <c r="G104" s="436">
        <v>273</v>
      </c>
      <c r="H104" s="437">
        <v>8837.09</v>
      </c>
      <c r="I104" s="434">
        <v>0</v>
      </c>
      <c r="J104" s="438" t="s">
        <v>939</v>
      </c>
      <c r="K104" s="439" t="s">
        <v>939</v>
      </c>
      <c r="L104" s="440" t="s">
        <v>939</v>
      </c>
      <c r="M104" s="434">
        <v>2</v>
      </c>
      <c r="N104" s="438">
        <v>74670.960000000006</v>
      </c>
      <c r="O104" s="441">
        <v>56</v>
      </c>
      <c r="P104" s="440">
        <v>1333.41</v>
      </c>
      <c r="Q104" s="442">
        <v>3</v>
      </c>
      <c r="R104" s="438">
        <v>1165560</v>
      </c>
      <c r="S104" s="441">
        <v>75</v>
      </c>
      <c r="T104" s="440">
        <v>15540.8</v>
      </c>
      <c r="U104" s="443">
        <v>0</v>
      </c>
      <c r="V104" s="438" t="s">
        <v>939</v>
      </c>
      <c r="W104" s="441" t="s">
        <v>939</v>
      </c>
      <c r="X104" s="444" t="s">
        <v>939</v>
      </c>
      <c r="Y104" s="443">
        <v>0</v>
      </c>
      <c r="Z104" s="438" t="s">
        <v>939</v>
      </c>
      <c r="AA104" s="441" t="s">
        <v>939</v>
      </c>
      <c r="AB104" s="440" t="s">
        <v>939</v>
      </c>
    </row>
    <row r="105" spans="2:28" x14ac:dyDescent="0.25">
      <c r="B105" s="431" t="s">
        <v>259</v>
      </c>
      <c r="C105" s="432" t="s">
        <v>260</v>
      </c>
      <c r="D105" s="433" t="s">
        <v>662</v>
      </c>
      <c r="E105" s="434">
        <v>7</v>
      </c>
      <c r="F105" s="435">
        <v>2254517.1</v>
      </c>
      <c r="G105" s="436">
        <v>4498</v>
      </c>
      <c r="H105" s="437">
        <v>501.23</v>
      </c>
      <c r="I105" s="434">
        <v>0</v>
      </c>
      <c r="J105" s="438" t="s">
        <v>939</v>
      </c>
      <c r="K105" s="439" t="s">
        <v>939</v>
      </c>
      <c r="L105" s="440" t="s">
        <v>939</v>
      </c>
      <c r="M105" s="434">
        <v>2</v>
      </c>
      <c r="N105" s="438">
        <v>57184.28</v>
      </c>
      <c r="O105" s="441">
        <v>404</v>
      </c>
      <c r="P105" s="440">
        <v>141.55000000000001</v>
      </c>
      <c r="Q105" s="442">
        <v>3</v>
      </c>
      <c r="R105" s="438">
        <v>692793.16</v>
      </c>
      <c r="S105" s="441">
        <v>1716</v>
      </c>
      <c r="T105" s="440">
        <v>403.73</v>
      </c>
      <c r="U105" s="443">
        <v>0</v>
      </c>
      <c r="V105" s="438" t="s">
        <v>939</v>
      </c>
      <c r="W105" s="441" t="s">
        <v>939</v>
      </c>
      <c r="X105" s="444" t="s">
        <v>939</v>
      </c>
      <c r="Y105" s="443">
        <v>0</v>
      </c>
      <c r="Z105" s="438" t="s">
        <v>939</v>
      </c>
      <c r="AA105" s="441" t="s">
        <v>939</v>
      </c>
      <c r="AB105" s="440" t="s">
        <v>939</v>
      </c>
    </row>
    <row r="106" spans="2:28" x14ac:dyDescent="0.25">
      <c r="B106" s="431" t="s">
        <v>951</v>
      </c>
      <c r="C106" s="432" t="s">
        <v>543</v>
      </c>
      <c r="D106" s="433" t="s">
        <v>657</v>
      </c>
      <c r="E106" s="434">
        <v>0</v>
      </c>
      <c r="F106" s="435" t="s">
        <v>939</v>
      </c>
      <c r="G106" s="436" t="s">
        <v>939</v>
      </c>
      <c r="H106" s="437" t="s">
        <v>939</v>
      </c>
      <c r="I106" s="434">
        <v>0</v>
      </c>
      <c r="J106" s="438" t="s">
        <v>939</v>
      </c>
      <c r="K106" s="439" t="s">
        <v>939</v>
      </c>
      <c r="L106" s="440" t="s">
        <v>939</v>
      </c>
      <c r="M106" s="434">
        <v>0</v>
      </c>
      <c r="N106" s="438" t="s">
        <v>939</v>
      </c>
      <c r="O106" s="441" t="s">
        <v>939</v>
      </c>
      <c r="P106" s="440" t="s">
        <v>939</v>
      </c>
      <c r="Q106" s="442">
        <v>0</v>
      </c>
      <c r="R106" s="438" t="s">
        <v>939</v>
      </c>
      <c r="S106" s="441" t="s">
        <v>939</v>
      </c>
      <c r="T106" s="440" t="s">
        <v>939</v>
      </c>
      <c r="U106" s="443">
        <v>0</v>
      </c>
      <c r="V106" s="438" t="s">
        <v>939</v>
      </c>
      <c r="W106" s="441" t="s">
        <v>939</v>
      </c>
      <c r="X106" s="444" t="s">
        <v>939</v>
      </c>
      <c r="Y106" s="443">
        <v>0</v>
      </c>
      <c r="Z106" s="438" t="s">
        <v>939</v>
      </c>
      <c r="AA106" s="441" t="s">
        <v>939</v>
      </c>
      <c r="AB106" s="440" t="s">
        <v>939</v>
      </c>
    </row>
    <row r="107" spans="2:28" x14ac:dyDescent="0.25">
      <c r="B107" s="431" t="s">
        <v>261</v>
      </c>
      <c r="C107" s="432" t="s">
        <v>262</v>
      </c>
      <c r="D107" s="433" t="s">
        <v>657</v>
      </c>
      <c r="E107" s="434">
        <v>19</v>
      </c>
      <c r="F107" s="435">
        <v>14297963.669999998</v>
      </c>
      <c r="G107" s="436">
        <v>13518</v>
      </c>
      <c r="H107" s="437">
        <v>1057.7</v>
      </c>
      <c r="I107" s="434">
        <v>2</v>
      </c>
      <c r="J107" s="438">
        <v>84803.06</v>
      </c>
      <c r="K107" s="439">
        <v>68</v>
      </c>
      <c r="L107" s="440">
        <v>1247.0999999999999</v>
      </c>
      <c r="M107" s="434">
        <v>2</v>
      </c>
      <c r="N107" s="438">
        <v>434000.32</v>
      </c>
      <c r="O107" s="441">
        <v>263</v>
      </c>
      <c r="P107" s="440">
        <v>1650.19</v>
      </c>
      <c r="Q107" s="442">
        <v>11</v>
      </c>
      <c r="R107" s="438">
        <v>4823124.4999999991</v>
      </c>
      <c r="S107" s="441">
        <v>5672</v>
      </c>
      <c r="T107" s="440">
        <v>850.34</v>
      </c>
      <c r="U107" s="443">
        <v>2</v>
      </c>
      <c r="V107" s="438">
        <v>148326.1</v>
      </c>
      <c r="W107" s="441">
        <v>103</v>
      </c>
      <c r="X107" s="444">
        <v>1440.06</v>
      </c>
      <c r="Y107" s="443">
        <v>0</v>
      </c>
      <c r="Z107" s="438" t="s">
        <v>939</v>
      </c>
      <c r="AA107" s="441" t="s">
        <v>939</v>
      </c>
      <c r="AB107" s="440" t="s">
        <v>939</v>
      </c>
    </row>
    <row r="108" spans="2:28" x14ac:dyDescent="0.25">
      <c r="B108" s="431" t="s">
        <v>952</v>
      </c>
      <c r="C108" s="432" t="s">
        <v>263</v>
      </c>
      <c r="D108" s="433" t="s">
        <v>657</v>
      </c>
      <c r="E108" s="434">
        <v>0</v>
      </c>
      <c r="F108" s="435" t="s">
        <v>939</v>
      </c>
      <c r="G108" s="436" t="s">
        <v>939</v>
      </c>
      <c r="H108" s="437" t="s">
        <v>939</v>
      </c>
      <c r="I108" s="434">
        <v>0</v>
      </c>
      <c r="J108" s="438" t="s">
        <v>939</v>
      </c>
      <c r="K108" s="439" t="s">
        <v>939</v>
      </c>
      <c r="L108" s="440" t="s">
        <v>939</v>
      </c>
      <c r="M108" s="434">
        <v>0</v>
      </c>
      <c r="N108" s="438" t="s">
        <v>939</v>
      </c>
      <c r="O108" s="441" t="s">
        <v>939</v>
      </c>
      <c r="P108" s="440" t="s">
        <v>939</v>
      </c>
      <c r="Q108" s="442">
        <v>0</v>
      </c>
      <c r="R108" s="438" t="s">
        <v>939</v>
      </c>
      <c r="S108" s="441" t="s">
        <v>939</v>
      </c>
      <c r="T108" s="440" t="s">
        <v>939</v>
      </c>
      <c r="U108" s="443">
        <v>0</v>
      </c>
      <c r="V108" s="438" t="s">
        <v>939</v>
      </c>
      <c r="W108" s="441" t="s">
        <v>939</v>
      </c>
      <c r="X108" s="444" t="s">
        <v>939</v>
      </c>
      <c r="Y108" s="443">
        <v>0</v>
      </c>
      <c r="Z108" s="438" t="s">
        <v>939</v>
      </c>
      <c r="AA108" s="441" t="s">
        <v>939</v>
      </c>
      <c r="AB108" s="440" t="s">
        <v>939</v>
      </c>
    </row>
    <row r="109" spans="2:28" x14ac:dyDescent="0.25">
      <c r="B109" s="431" t="s">
        <v>636</v>
      </c>
      <c r="C109" s="432" t="s">
        <v>264</v>
      </c>
      <c r="D109" s="433" t="s">
        <v>657</v>
      </c>
      <c r="E109" s="434">
        <v>4</v>
      </c>
      <c r="F109" s="435">
        <v>185485.9</v>
      </c>
      <c r="G109" s="436">
        <v>302</v>
      </c>
      <c r="H109" s="437">
        <v>614.19000000000005</v>
      </c>
      <c r="I109" s="434">
        <v>1</v>
      </c>
      <c r="J109" s="438">
        <v>30263.1</v>
      </c>
      <c r="K109" s="439">
        <v>42</v>
      </c>
      <c r="L109" s="440">
        <v>720.55</v>
      </c>
      <c r="M109" s="434">
        <v>1</v>
      </c>
      <c r="N109" s="438">
        <v>58133.599999999999</v>
      </c>
      <c r="O109" s="441">
        <v>80</v>
      </c>
      <c r="P109" s="440">
        <v>726.67</v>
      </c>
      <c r="Q109" s="442">
        <v>1</v>
      </c>
      <c r="R109" s="438">
        <v>46800</v>
      </c>
      <c r="S109" s="441">
        <v>104</v>
      </c>
      <c r="T109" s="440">
        <v>450</v>
      </c>
      <c r="U109" s="443">
        <v>0</v>
      </c>
      <c r="V109" s="438" t="s">
        <v>939</v>
      </c>
      <c r="W109" s="441" t="s">
        <v>939</v>
      </c>
      <c r="X109" s="444" t="s">
        <v>939</v>
      </c>
      <c r="Y109" s="443">
        <v>0</v>
      </c>
      <c r="Z109" s="438" t="s">
        <v>939</v>
      </c>
      <c r="AA109" s="441" t="s">
        <v>939</v>
      </c>
      <c r="AB109" s="440" t="s">
        <v>939</v>
      </c>
    </row>
    <row r="110" spans="2:28" x14ac:dyDescent="0.25">
      <c r="B110" s="431" t="s">
        <v>265</v>
      </c>
      <c r="C110" s="432" t="s">
        <v>266</v>
      </c>
      <c r="D110" s="433" t="s">
        <v>657</v>
      </c>
      <c r="E110" s="434">
        <v>19</v>
      </c>
      <c r="F110" s="435">
        <v>36255203.149999999</v>
      </c>
      <c r="G110" s="436">
        <v>18419.2</v>
      </c>
      <c r="H110" s="437">
        <v>1968.34</v>
      </c>
      <c r="I110" s="434">
        <v>2</v>
      </c>
      <c r="J110" s="438">
        <v>188876.69</v>
      </c>
      <c r="K110" s="439">
        <v>131</v>
      </c>
      <c r="L110" s="440">
        <v>1441.81</v>
      </c>
      <c r="M110" s="434">
        <v>2</v>
      </c>
      <c r="N110" s="438">
        <v>525454.68999999994</v>
      </c>
      <c r="O110" s="441">
        <v>206</v>
      </c>
      <c r="P110" s="440">
        <v>2550.75</v>
      </c>
      <c r="Q110" s="442">
        <v>10</v>
      </c>
      <c r="R110" s="438">
        <v>6989159.1899999995</v>
      </c>
      <c r="S110" s="441">
        <v>5326</v>
      </c>
      <c r="T110" s="440">
        <v>1312.27</v>
      </c>
      <c r="U110" s="443">
        <v>3</v>
      </c>
      <c r="V110" s="438">
        <v>238573.59999999998</v>
      </c>
      <c r="W110" s="441">
        <v>115.2</v>
      </c>
      <c r="X110" s="444">
        <v>2070.9499999999998</v>
      </c>
      <c r="Y110" s="443">
        <v>0</v>
      </c>
      <c r="Z110" s="438" t="s">
        <v>939</v>
      </c>
      <c r="AA110" s="441" t="s">
        <v>939</v>
      </c>
      <c r="AB110" s="440" t="s">
        <v>939</v>
      </c>
    </row>
    <row r="111" spans="2:28" x14ac:dyDescent="0.25">
      <c r="B111" s="431" t="s">
        <v>267</v>
      </c>
      <c r="C111" s="432" t="s">
        <v>268</v>
      </c>
      <c r="D111" s="433" t="s">
        <v>698</v>
      </c>
      <c r="E111" s="434">
        <v>20</v>
      </c>
      <c r="F111" s="435">
        <v>6849619.8499999996</v>
      </c>
      <c r="G111" s="436">
        <v>3629488</v>
      </c>
      <c r="H111" s="437">
        <v>1.89</v>
      </c>
      <c r="I111" s="434">
        <v>2</v>
      </c>
      <c r="J111" s="438">
        <v>20548.120000000003</v>
      </c>
      <c r="K111" s="439">
        <v>9888</v>
      </c>
      <c r="L111" s="440">
        <v>2.08</v>
      </c>
      <c r="M111" s="434">
        <v>2</v>
      </c>
      <c r="N111" s="438">
        <v>143117.1</v>
      </c>
      <c r="O111" s="441">
        <v>70890</v>
      </c>
      <c r="P111" s="440">
        <v>2.02</v>
      </c>
      <c r="Q111" s="442">
        <v>11</v>
      </c>
      <c r="R111" s="438">
        <v>1586733.0999999999</v>
      </c>
      <c r="S111" s="441">
        <v>871426</v>
      </c>
      <c r="T111" s="440">
        <v>1.82</v>
      </c>
      <c r="U111" s="443">
        <v>2</v>
      </c>
      <c r="V111" s="438">
        <v>29401.279999999999</v>
      </c>
      <c r="W111" s="441">
        <v>12064</v>
      </c>
      <c r="X111" s="444">
        <v>2.44</v>
      </c>
      <c r="Y111" s="443">
        <v>1</v>
      </c>
      <c r="Z111" s="438">
        <v>14500</v>
      </c>
      <c r="AA111" s="441">
        <v>5000</v>
      </c>
      <c r="AB111" s="440">
        <v>2.9</v>
      </c>
    </row>
    <row r="112" spans="2:28" x14ac:dyDescent="0.25">
      <c r="B112" s="431" t="s">
        <v>699</v>
      </c>
      <c r="C112" s="432" t="s">
        <v>700</v>
      </c>
      <c r="D112" s="433" t="s">
        <v>698</v>
      </c>
      <c r="E112" s="434">
        <v>11</v>
      </c>
      <c r="F112" s="435">
        <v>906667.83999999985</v>
      </c>
      <c r="G112" s="436">
        <v>159985</v>
      </c>
      <c r="H112" s="437">
        <v>5.67</v>
      </c>
      <c r="I112" s="434">
        <v>2</v>
      </c>
      <c r="J112" s="438">
        <v>89759.88</v>
      </c>
      <c r="K112" s="439">
        <v>15126</v>
      </c>
      <c r="L112" s="440">
        <v>5.93</v>
      </c>
      <c r="M112" s="434">
        <v>2</v>
      </c>
      <c r="N112" s="438">
        <v>224644.68</v>
      </c>
      <c r="O112" s="441">
        <v>39746</v>
      </c>
      <c r="P112" s="440">
        <v>5.65</v>
      </c>
      <c r="Q112" s="442">
        <v>3</v>
      </c>
      <c r="R112" s="438">
        <v>279139.34000000003</v>
      </c>
      <c r="S112" s="441">
        <v>52211</v>
      </c>
      <c r="T112" s="440">
        <v>5.35</v>
      </c>
      <c r="U112" s="443">
        <v>3</v>
      </c>
      <c r="V112" s="438">
        <v>99919.69</v>
      </c>
      <c r="W112" s="441">
        <v>15823</v>
      </c>
      <c r="X112" s="444">
        <v>6.31</v>
      </c>
      <c r="Y112" s="443">
        <v>0</v>
      </c>
      <c r="Z112" s="438" t="s">
        <v>939</v>
      </c>
      <c r="AA112" s="441" t="s">
        <v>939</v>
      </c>
      <c r="AB112" s="440" t="s">
        <v>939</v>
      </c>
    </row>
    <row r="113" spans="2:28" x14ac:dyDescent="0.25">
      <c r="B113" s="431" t="s">
        <v>269</v>
      </c>
      <c r="C113" s="432" t="s">
        <v>924</v>
      </c>
      <c r="D113" s="433" t="s">
        <v>698</v>
      </c>
      <c r="E113" s="434">
        <v>0</v>
      </c>
      <c r="F113" s="435" t="s">
        <v>939</v>
      </c>
      <c r="G113" s="436" t="s">
        <v>939</v>
      </c>
      <c r="H113" s="437" t="s">
        <v>939</v>
      </c>
      <c r="I113" s="434">
        <v>0</v>
      </c>
      <c r="J113" s="438" t="s">
        <v>939</v>
      </c>
      <c r="K113" s="439" t="s">
        <v>939</v>
      </c>
      <c r="L113" s="440" t="s">
        <v>939</v>
      </c>
      <c r="M113" s="434">
        <v>0</v>
      </c>
      <c r="N113" s="438" t="s">
        <v>939</v>
      </c>
      <c r="O113" s="441" t="s">
        <v>939</v>
      </c>
      <c r="P113" s="440" t="s">
        <v>939</v>
      </c>
      <c r="Q113" s="442">
        <v>0</v>
      </c>
      <c r="R113" s="438" t="s">
        <v>939</v>
      </c>
      <c r="S113" s="441" t="s">
        <v>939</v>
      </c>
      <c r="T113" s="440" t="s">
        <v>939</v>
      </c>
      <c r="U113" s="443">
        <v>0</v>
      </c>
      <c r="V113" s="438" t="s">
        <v>939</v>
      </c>
      <c r="W113" s="441" t="s">
        <v>939</v>
      </c>
      <c r="X113" s="444" t="s">
        <v>939</v>
      </c>
      <c r="Y113" s="443">
        <v>0</v>
      </c>
      <c r="Z113" s="438" t="s">
        <v>939</v>
      </c>
      <c r="AA113" s="441" t="s">
        <v>939</v>
      </c>
      <c r="AB113" s="440" t="s">
        <v>939</v>
      </c>
    </row>
    <row r="114" spans="2:28" x14ac:dyDescent="0.25">
      <c r="B114" s="431" t="s">
        <v>701</v>
      </c>
      <c r="C114" s="432" t="s">
        <v>702</v>
      </c>
      <c r="D114" s="433" t="s">
        <v>698</v>
      </c>
      <c r="E114" s="434">
        <v>16</v>
      </c>
      <c r="F114" s="435">
        <v>10073041.999999998</v>
      </c>
      <c r="G114" s="436">
        <v>1420396</v>
      </c>
      <c r="H114" s="437">
        <v>7.09</v>
      </c>
      <c r="I114" s="434">
        <v>2</v>
      </c>
      <c r="J114" s="438">
        <v>10729.26</v>
      </c>
      <c r="K114" s="439">
        <v>1259</v>
      </c>
      <c r="L114" s="440">
        <v>8.52</v>
      </c>
      <c r="M114" s="434">
        <v>0</v>
      </c>
      <c r="N114" s="438" t="s">
        <v>939</v>
      </c>
      <c r="O114" s="441" t="s">
        <v>939</v>
      </c>
      <c r="P114" s="440" t="s">
        <v>939</v>
      </c>
      <c r="Q114" s="442">
        <v>11</v>
      </c>
      <c r="R114" s="438">
        <v>4873689.4300000016</v>
      </c>
      <c r="S114" s="441">
        <v>750536</v>
      </c>
      <c r="T114" s="440">
        <v>6.49</v>
      </c>
      <c r="U114" s="443">
        <v>2</v>
      </c>
      <c r="V114" s="438">
        <v>25674.06</v>
      </c>
      <c r="W114" s="441">
        <v>2414</v>
      </c>
      <c r="X114" s="444">
        <v>10.64</v>
      </c>
      <c r="Y114" s="443">
        <v>0</v>
      </c>
      <c r="Z114" s="438" t="s">
        <v>939</v>
      </c>
      <c r="AA114" s="441" t="s">
        <v>939</v>
      </c>
      <c r="AB114" s="440" t="s">
        <v>939</v>
      </c>
    </row>
    <row r="115" spans="2:28" x14ac:dyDescent="0.25">
      <c r="B115" s="431" t="s">
        <v>270</v>
      </c>
      <c r="C115" s="432" t="s">
        <v>953</v>
      </c>
      <c r="D115" s="433" t="s">
        <v>698</v>
      </c>
      <c r="E115" s="434">
        <v>25</v>
      </c>
      <c r="F115" s="435">
        <v>6765714.3300000001</v>
      </c>
      <c r="G115" s="436">
        <v>5212189</v>
      </c>
      <c r="H115" s="437">
        <v>1.3</v>
      </c>
      <c r="I115" s="434">
        <v>2</v>
      </c>
      <c r="J115" s="438">
        <v>44273.32</v>
      </c>
      <c r="K115" s="439">
        <v>26273</v>
      </c>
      <c r="L115" s="440">
        <v>1.69</v>
      </c>
      <c r="M115" s="434">
        <v>3</v>
      </c>
      <c r="N115" s="438">
        <v>188036.1</v>
      </c>
      <c r="O115" s="441">
        <v>110636</v>
      </c>
      <c r="P115" s="440">
        <v>1.7</v>
      </c>
      <c r="Q115" s="442">
        <v>13</v>
      </c>
      <c r="R115" s="438">
        <v>1893660.9200000004</v>
      </c>
      <c r="S115" s="441">
        <v>1676493</v>
      </c>
      <c r="T115" s="440">
        <v>1.1299999999999999</v>
      </c>
      <c r="U115" s="443">
        <v>4</v>
      </c>
      <c r="V115" s="438">
        <v>76480.97</v>
      </c>
      <c r="W115" s="441">
        <v>30301</v>
      </c>
      <c r="X115" s="444">
        <v>2.52</v>
      </c>
      <c r="Y115" s="443">
        <v>1</v>
      </c>
      <c r="Z115" s="438">
        <v>23900</v>
      </c>
      <c r="AA115" s="441">
        <v>5000</v>
      </c>
      <c r="AB115" s="440">
        <v>4.78</v>
      </c>
    </row>
    <row r="116" spans="2:28" x14ac:dyDescent="0.25">
      <c r="B116" s="431" t="s">
        <v>954</v>
      </c>
      <c r="C116" s="432" t="s">
        <v>955</v>
      </c>
      <c r="D116" s="433" t="s">
        <v>956</v>
      </c>
      <c r="E116" s="434">
        <v>1</v>
      </c>
      <c r="F116" s="435">
        <v>19626.400000000001</v>
      </c>
      <c r="G116" s="436">
        <v>80</v>
      </c>
      <c r="H116" s="437">
        <v>245.33</v>
      </c>
      <c r="I116" s="434">
        <v>0</v>
      </c>
      <c r="J116" s="438" t="s">
        <v>939</v>
      </c>
      <c r="K116" s="439" t="s">
        <v>939</v>
      </c>
      <c r="L116" s="440" t="s">
        <v>939</v>
      </c>
      <c r="M116" s="434">
        <v>0</v>
      </c>
      <c r="N116" s="438" t="s">
        <v>939</v>
      </c>
      <c r="O116" s="441" t="s">
        <v>939</v>
      </c>
      <c r="P116" s="440" t="s">
        <v>939</v>
      </c>
      <c r="Q116" s="442">
        <v>1</v>
      </c>
      <c r="R116" s="438">
        <v>19626.400000000001</v>
      </c>
      <c r="S116" s="441">
        <v>80</v>
      </c>
      <c r="T116" s="440">
        <v>245.33</v>
      </c>
      <c r="U116" s="443">
        <v>0</v>
      </c>
      <c r="V116" s="438" t="s">
        <v>939</v>
      </c>
      <c r="W116" s="441" t="s">
        <v>939</v>
      </c>
      <c r="X116" s="444" t="s">
        <v>939</v>
      </c>
      <c r="Y116" s="443">
        <v>0</v>
      </c>
      <c r="Z116" s="438" t="s">
        <v>939</v>
      </c>
      <c r="AA116" s="441" t="s">
        <v>939</v>
      </c>
      <c r="AB116" s="440" t="s">
        <v>939</v>
      </c>
    </row>
    <row r="117" spans="2:28" x14ac:dyDescent="0.25">
      <c r="B117" s="431" t="s">
        <v>876</v>
      </c>
      <c r="C117" s="432" t="s">
        <v>957</v>
      </c>
      <c r="D117" s="433" t="s">
        <v>688</v>
      </c>
      <c r="E117" s="434">
        <v>4</v>
      </c>
      <c r="F117" s="435">
        <v>1195279.8</v>
      </c>
      <c r="G117" s="436">
        <v>16</v>
      </c>
      <c r="H117" s="437">
        <v>74704.990000000005</v>
      </c>
      <c r="I117" s="434">
        <v>0</v>
      </c>
      <c r="J117" s="438" t="s">
        <v>939</v>
      </c>
      <c r="K117" s="439" t="s">
        <v>939</v>
      </c>
      <c r="L117" s="440" t="s">
        <v>939</v>
      </c>
      <c r="M117" s="434">
        <v>0</v>
      </c>
      <c r="N117" s="438" t="s">
        <v>939</v>
      </c>
      <c r="O117" s="441" t="s">
        <v>939</v>
      </c>
      <c r="P117" s="440" t="s">
        <v>939</v>
      </c>
      <c r="Q117" s="442">
        <v>2</v>
      </c>
      <c r="R117" s="438">
        <v>511666.65999999992</v>
      </c>
      <c r="S117" s="441">
        <v>6</v>
      </c>
      <c r="T117" s="440">
        <v>85277.78</v>
      </c>
      <c r="U117" s="443">
        <v>1</v>
      </c>
      <c r="V117" s="438">
        <v>245099.34</v>
      </c>
      <c r="W117" s="441">
        <v>6</v>
      </c>
      <c r="X117" s="444">
        <v>40849.89</v>
      </c>
      <c r="Y117" s="443">
        <v>0</v>
      </c>
      <c r="Z117" s="438" t="s">
        <v>939</v>
      </c>
      <c r="AA117" s="441" t="s">
        <v>939</v>
      </c>
      <c r="AB117" s="440" t="s">
        <v>939</v>
      </c>
    </row>
    <row r="118" spans="2:28" x14ac:dyDescent="0.25">
      <c r="B118" s="431" t="s">
        <v>272</v>
      </c>
      <c r="C118" s="432" t="s">
        <v>273</v>
      </c>
      <c r="D118" s="433" t="s">
        <v>658</v>
      </c>
      <c r="E118" s="434">
        <v>28</v>
      </c>
      <c r="F118" s="435">
        <v>2868577.4999999995</v>
      </c>
      <c r="G118" s="436">
        <v>41082</v>
      </c>
      <c r="H118" s="437">
        <v>69.83</v>
      </c>
      <c r="I118" s="434">
        <v>7</v>
      </c>
      <c r="J118" s="438">
        <v>221752.2</v>
      </c>
      <c r="K118" s="439">
        <v>3780</v>
      </c>
      <c r="L118" s="440">
        <v>58.66</v>
      </c>
      <c r="M118" s="434">
        <v>4</v>
      </c>
      <c r="N118" s="438">
        <v>91521.87</v>
      </c>
      <c r="O118" s="441">
        <v>1200</v>
      </c>
      <c r="P118" s="440">
        <v>76.27</v>
      </c>
      <c r="Q118" s="442">
        <v>10</v>
      </c>
      <c r="R118" s="438">
        <v>562948.36</v>
      </c>
      <c r="S118" s="441">
        <v>13401</v>
      </c>
      <c r="T118" s="440">
        <v>42.01</v>
      </c>
      <c r="U118" s="443">
        <v>4</v>
      </c>
      <c r="V118" s="438">
        <v>112982.57</v>
      </c>
      <c r="W118" s="441">
        <v>1071</v>
      </c>
      <c r="X118" s="444">
        <v>105.49</v>
      </c>
      <c r="Y118" s="443">
        <v>0</v>
      </c>
      <c r="Z118" s="438" t="s">
        <v>939</v>
      </c>
      <c r="AA118" s="441" t="s">
        <v>939</v>
      </c>
      <c r="AB118" s="440" t="s">
        <v>939</v>
      </c>
    </row>
    <row r="119" spans="2:28" x14ac:dyDescent="0.25">
      <c r="B119" s="431" t="s">
        <v>650</v>
      </c>
      <c r="C119" s="432" t="s">
        <v>704</v>
      </c>
      <c r="D119" s="433" t="s">
        <v>653</v>
      </c>
      <c r="E119" s="434">
        <v>3</v>
      </c>
      <c r="F119" s="435">
        <v>130993.18000000001</v>
      </c>
      <c r="G119" s="436">
        <v>562</v>
      </c>
      <c r="H119" s="437">
        <v>233.08</v>
      </c>
      <c r="I119" s="434">
        <v>3</v>
      </c>
      <c r="J119" s="438">
        <v>130993.18000000001</v>
      </c>
      <c r="K119" s="439">
        <v>562</v>
      </c>
      <c r="L119" s="440">
        <v>233.08</v>
      </c>
      <c r="M119" s="434">
        <v>0</v>
      </c>
      <c r="N119" s="438" t="s">
        <v>939</v>
      </c>
      <c r="O119" s="441" t="s">
        <v>939</v>
      </c>
      <c r="P119" s="440" t="s">
        <v>939</v>
      </c>
      <c r="Q119" s="442">
        <v>0</v>
      </c>
      <c r="R119" s="438" t="s">
        <v>939</v>
      </c>
      <c r="S119" s="441" t="s">
        <v>939</v>
      </c>
      <c r="T119" s="440" t="s">
        <v>939</v>
      </c>
      <c r="U119" s="443">
        <v>0</v>
      </c>
      <c r="V119" s="438" t="s">
        <v>939</v>
      </c>
      <c r="W119" s="441" t="s">
        <v>939</v>
      </c>
      <c r="X119" s="444" t="s">
        <v>939</v>
      </c>
      <c r="Y119" s="443">
        <v>0</v>
      </c>
      <c r="Z119" s="438" t="s">
        <v>939</v>
      </c>
      <c r="AA119" s="441" t="s">
        <v>939</v>
      </c>
      <c r="AB119" s="440" t="s">
        <v>939</v>
      </c>
    </row>
    <row r="120" spans="2:28" x14ac:dyDescent="0.25">
      <c r="B120" s="431" t="s">
        <v>274</v>
      </c>
      <c r="C120" s="432" t="s">
        <v>958</v>
      </c>
      <c r="D120" s="433" t="s">
        <v>653</v>
      </c>
      <c r="E120" s="434">
        <v>13</v>
      </c>
      <c r="F120" s="435">
        <v>902718.38</v>
      </c>
      <c r="G120" s="436">
        <v>3572</v>
      </c>
      <c r="H120" s="437">
        <v>252.72</v>
      </c>
      <c r="I120" s="434">
        <v>2</v>
      </c>
      <c r="J120" s="438">
        <v>98985.600000000006</v>
      </c>
      <c r="K120" s="439">
        <v>320</v>
      </c>
      <c r="L120" s="440">
        <v>309.33</v>
      </c>
      <c r="M120" s="434">
        <v>1</v>
      </c>
      <c r="N120" s="438">
        <v>25610.34</v>
      </c>
      <c r="O120" s="441">
        <v>98</v>
      </c>
      <c r="P120" s="440">
        <v>261.33</v>
      </c>
      <c r="Q120" s="442">
        <v>9</v>
      </c>
      <c r="R120" s="438">
        <v>737696.04</v>
      </c>
      <c r="S120" s="441">
        <v>3074</v>
      </c>
      <c r="T120" s="440">
        <v>239.98</v>
      </c>
      <c r="U120" s="443">
        <v>1</v>
      </c>
      <c r="V120" s="438">
        <v>40426.400000000001</v>
      </c>
      <c r="W120" s="441">
        <v>80</v>
      </c>
      <c r="X120" s="444">
        <v>505.33</v>
      </c>
      <c r="Y120" s="443">
        <v>0</v>
      </c>
      <c r="Z120" s="438" t="s">
        <v>939</v>
      </c>
      <c r="AA120" s="441" t="s">
        <v>939</v>
      </c>
      <c r="AB120" s="440" t="s">
        <v>939</v>
      </c>
    </row>
    <row r="121" spans="2:28" x14ac:dyDescent="0.25">
      <c r="B121" s="431" t="s">
        <v>275</v>
      </c>
      <c r="C121" s="432" t="s">
        <v>959</v>
      </c>
      <c r="D121" s="433" t="s">
        <v>653</v>
      </c>
      <c r="E121" s="434">
        <v>6</v>
      </c>
      <c r="F121" s="435">
        <v>167144.07</v>
      </c>
      <c r="G121" s="436">
        <v>437</v>
      </c>
      <c r="H121" s="437">
        <v>382.48</v>
      </c>
      <c r="I121" s="434">
        <v>2</v>
      </c>
      <c r="J121" s="438">
        <v>88645.8</v>
      </c>
      <c r="K121" s="439">
        <v>195</v>
      </c>
      <c r="L121" s="440">
        <v>454.59</v>
      </c>
      <c r="M121" s="434">
        <v>1</v>
      </c>
      <c r="N121" s="438">
        <v>38746.400000000001</v>
      </c>
      <c r="O121" s="441">
        <v>85</v>
      </c>
      <c r="P121" s="440">
        <v>455.84</v>
      </c>
      <c r="Q121" s="442">
        <v>1</v>
      </c>
      <c r="R121" s="438">
        <v>15960</v>
      </c>
      <c r="S121" s="441">
        <v>38</v>
      </c>
      <c r="T121" s="440">
        <v>420</v>
      </c>
      <c r="U121" s="443">
        <v>2</v>
      </c>
      <c r="V121" s="438">
        <v>23791.870000000003</v>
      </c>
      <c r="W121" s="441">
        <v>119</v>
      </c>
      <c r="X121" s="444">
        <v>199.93</v>
      </c>
      <c r="Y121" s="443">
        <v>0</v>
      </c>
      <c r="Z121" s="438" t="s">
        <v>939</v>
      </c>
      <c r="AA121" s="441" t="s">
        <v>939</v>
      </c>
      <c r="AB121" s="440" t="s">
        <v>939</v>
      </c>
    </row>
    <row r="122" spans="2:28" x14ac:dyDescent="0.25">
      <c r="B122" s="431" t="s">
        <v>276</v>
      </c>
      <c r="C122" s="432" t="s">
        <v>277</v>
      </c>
      <c r="D122" s="433" t="s">
        <v>658</v>
      </c>
      <c r="E122" s="434">
        <v>3</v>
      </c>
      <c r="F122" s="435">
        <v>541363.36</v>
      </c>
      <c r="G122" s="436">
        <v>1042</v>
      </c>
      <c r="H122" s="437">
        <v>519.54</v>
      </c>
      <c r="I122" s="434">
        <v>1</v>
      </c>
      <c r="J122" s="438">
        <v>40719.360000000001</v>
      </c>
      <c r="K122" s="439">
        <v>96</v>
      </c>
      <c r="L122" s="440">
        <v>424.16</v>
      </c>
      <c r="M122" s="434">
        <v>0</v>
      </c>
      <c r="N122" s="438" t="s">
        <v>939</v>
      </c>
      <c r="O122" s="441" t="s">
        <v>939</v>
      </c>
      <c r="P122" s="440" t="s">
        <v>939</v>
      </c>
      <c r="Q122" s="442">
        <v>1</v>
      </c>
      <c r="R122" s="438">
        <v>422236</v>
      </c>
      <c r="S122" s="441">
        <v>746</v>
      </c>
      <c r="T122" s="440">
        <v>566</v>
      </c>
      <c r="U122" s="443">
        <v>0</v>
      </c>
      <c r="V122" s="438" t="s">
        <v>939</v>
      </c>
      <c r="W122" s="441" t="s">
        <v>939</v>
      </c>
      <c r="X122" s="444" t="s">
        <v>939</v>
      </c>
      <c r="Y122" s="443">
        <v>0</v>
      </c>
      <c r="Z122" s="438" t="s">
        <v>939</v>
      </c>
      <c r="AA122" s="441" t="s">
        <v>939</v>
      </c>
      <c r="AB122" s="440" t="s">
        <v>939</v>
      </c>
    </row>
    <row r="123" spans="2:28" x14ac:dyDescent="0.25">
      <c r="B123" s="431" t="s">
        <v>960</v>
      </c>
      <c r="C123" s="432" t="s">
        <v>961</v>
      </c>
      <c r="D123" s="433" t="s">
        <v>657</v>
      </c>
      <c r="E123" s="434">
        <v>1</v>
      </c>
      <c r="F123" s="435">
        <v>2956670</v>
      </c>
      <c r="G123" s="436">
        <v>131000</v>
      </c>
      <c r="H123" s="437">
        <v>22.57</v>
      </c>
      <c r="I123" s="434">
        <v>0</v>
      </c>
      <c r="J123" s="438" t="s">
        <v>939</v>
      </c>
      <c r="K123" s="439" t="s">
        <v>939</v>
      </c>
      <c r="L123" s="440" t="s">
        <v>939</v>
      </c>
      <c r="M123" s="434">
        <v>0</v>
      </c>
      <c r="N123" s="438" t="s">
        <v>939</v>
      </c>
      <c r="O123" s="441" t="s">
        <v>939</v>
      </c>
      <c r="P123" s="440" t="s">
        <v>939</v>
      </c>
      <c r="Q123" s="442">
        <v>0</v>
      </c>
      <c r="R123" s="438" t="s">
        <v>939</v>
      </c>
      <c r="S123" s="441" t="s">
        <v>939</v>
      </c>
      <c r="T123" s="440" t="s">
        <v>939</v>
      </c>
      <c r="U123" s="443">
        <v>1</v>
      </c>
      <c r="V123" s="438">
        <v>2956670</v>
      </c>
      <c r="W123" s="441">
        <v>131000</v>
      </c>
      <c r="X123" s="444">
        <v>22.57</v>
      </c>
      <c r="Y123" s="443">
        <v>0</v>
      </c>
      <c r="Z123" s="438" t="s">
        <v>939</v>
      </c>
      <c r="AA123" s="441" t="s">
        <v>939</v>
      </c>
      <c r="AB123" s="440" t="s">
        <v>939</v>
      </c>
    </row>
    <row r="124" spans="2:28" x14ac:dyDescent="0.25">
      <c r="B124" s="431" t="s">
        <v>278</v>
      </c>
      <c r="C124" s="432" t="s">
        <v>3</v>
      </c>
      <c r="D124" s="433" t="s">
        <v>687</v>
      </c>
      <c r="E124" s="434">
        <v>4</v>
      </c>
      <c r="F124" s="435">
        <v>16895.739999999998</v>
      </c>
      <c r="G124" s="436">
        <v>0.5</v>
      </c>
      <c r="H124" s="437">
        <v>33791.480000000003</v>
      </c>
      <c r="I124" s="434">
        <v>1</v>
      </c>
      <c r="J124" s="438">
        <v>6579.41</v>
      </c>
      <c r="K124" s="439">
        <v>0.2</v>
      </c>
      <c r="L124" s="440">
        <v>32897.050000000003</v>
      </c>
      <c r="M124" s="434">
        <v>0</v>
      </c>
      <c r="N124" s="438" t="s">
        <v>939</v>
      </c>
      <c r="O124" s="441" t="s">
        <v>939</v>
      </c>
      <c r="P124" s="440" t="s">
        <v>939</v>
      </c>
      <c r="Q124" s="442">
        <v>1</v>
      </c>
      <c r="R124" s="438">
        <v>1630</v>
      </c>
      <c r="S124" s="441">
        <v>0.15</v>
      </c>
      <c r="T124" s="440">
        <v>10866.67</v>
      </c>
      <c r="U124" s="443">
        <v>2</v>
      </c>
      <c r="V124" s="438">
        <v>8686.33</v>
      </c>
      <c r="W124" s="441">
        <v>0.15000000000000002</v>
      </c>
      <c r="X124" s="444">
        <v>57908.87</v>
      </c>
      <c r="Y124" s="443">
        <v>0</v>
      </c>
      <c r="Z124" s="438" t="s">
        <v>939</v>
      </c>
      <c r="AA124" s="441" t="s">
        <v>939</v>
      </c>
      <c r="AB124" s="440" t="s">
        <v>939</v>
      </c>
    </row>
    <row r="125" spans="2:28" x14ac:dyDescent="0.25">
      <c r="B125" s="431" t="s">
        <v>778</v>
      </c>
      <c r="C125" s="432" t="s">
        <v>779</v>
      </c>
      <c r="D125" s="433" t="s">
        <v>687</v>
      </c>
      <c r="E125" s="434">
        <v>7</v>
      </c>
      <c r="F125" s="435">
        <v>400871.67999999999</v>
      </c>
      <c r="G125" s="436">
        <v>46.739999999999995</v>
      </c>
      <c r="H125" s="437">
        <v>8576.6299999999992</v>
      </c>
      <c r="I125" s="434">
        <v>0</v>
      </c>
      <c r="J125" s="438" t="s">
        <v>939</v>
      </c>
      <c r="K125" s="439" t="s">
        <v>939</v>
      </c>
      <c r="L125" s="440" t="s">
        <v>939</v>
      </c>
      <c r="M125" s="434">
        <v>0</v>
      </c>
      <c r="N125" s="438" t="s">
        <v>939</v>
      </c>
      <c r="O125" s="441" t="s">
        <v>939</v>
      </c>
      <c r="P125" s="440" t="s">
        <v>939</v>
      </c>
      <c r="Q125" s="442">
        <v>4</v>
      </c>
      <c r="R125" s="438">
        <v>208981.68</v>
      </c>
      <c r="S125" s="441">
        <v>23.58</v>
      </c>
      <c r="T125" s="440">
        <v>8862.67</v>
      </c>
      <c r="U125" s="443">
        <v>3</v>
      </c>
      <c r="V125" s="438">
        <v>191890</v>
      </c>
      <c r="W125" s="441">
        <v>23.16</v>
      </c>
      <c r="X125" s="444">
        <v>8285.41</v>
      </c>
      <c r="Y125" s="443">
        <v>0</v>
      </c>
      <c r="Z125" s="438" t="s">
        <v>939</v>
      </c>
      <c r="AA125" s="441" t="s">
        <v>939</v>
      </c>
      <c r="AB125" s="440" t="s">
        <v>939</v>
      </c>
    </row>
    <row r="126" spans="2:28" x14ac:dyDescent="0.25">
      <c r="B126" s="431" t="s">
        <v>279</v>
      </c>
      <c r="C126" s="432" t="s">
        <v>280</v>
      </c>
      <c r="D126" s="433" t="s">
        <v>687</v>
      </c>
      <c r="E126" s="434">
        <v>1</v>
      </c>
      <c r="F126" s="435">
        <v>716170</v>
      </c>
      <c r="G126" s="436">
        <v>36.4</v>
      </c>
      <c r="H126" s="437">
        <v>19675</v>
      </c>
      <c r="I126" s="434">
        <v>0</v>
      </c>
      <c r="J126" s="438" t="s">
        <v>939</v>
      </c>
      <c r="K126" s="439" t="s">
        <v>939</v>
      </c>
      <c r="L126" s="440" t="s">
        <v>939</v>
      </c>
      <c r="M126" s="434">
        <v>0</v>
      </c>
      <c r="N126" s="438" t="s">
        <v>939</v>
      </c>
      <c r="O126" s="441" t="s">
        <v>939</v>
      </c>
      <c r="P126" s="440" t="s">
        <v>939</v>
      </c>
      <c r="Q126" s="442">
        <v>0</v>
      </c>
      <c r="R126" s="438" t="s">
        <v>939</v>
      </c>
      <c r="S126" s="441" t="s">
        <v>939</v>
      </c>
      <c r="T126" s="440" t="s">
        <v>939</v>
      </c>
      <c r="U126" s="443">
        <v>1</v>
      </c>
      <c r="V126" s="438">
        <v>716170</v>
      </c>
      <c r="W126" s="441">
        <v>36.4</v>
      </c>
      <c r="X126" s="444">
        <v>19675</v>
      </c>
      <c r="Y126" s="443">
        <v>0</v>
      </c>
      <c r="Z126" s="438" t="s">
        <v>939</v>
      </c>
      <c r="AA126" s="441" t="s">
        <v>939</v>
      </c>
      <c r="AB126" s="440" t="s">
        <v>939</v>
      </c>
    </row>
    <row r="127" spans="2:28" x14ac:dyDescent="0.25">
      <c r="B127" s="431" t="s">
        <v>780</v>
      </c>
      <c r="C127" s="432" t="s">
        <v>781</v>
      </c>
      <c r="D127" s="433" t="s">
        <v>687</v>
      </c>
      <c r="E127" s="434">
        <v>3</v>
      </c>
      <c r="F127" s="435">
        <v>705436.37</v>
      </c>
      <c r="G127" s="436">
        <v>30.7</v>
      </c>
      <c r="H127" s="437">
        <v>22978.38</v>
      </c>
      <c r="I127" s="434">
        <v>0</v>
      </c>
      <c r="J127" s="438" t="s">
        <v>939</v>
      </c>
      <c r="K127" s="439" t="s">
        <v>939</v>
      </c>
      <c r="L127" s="440" t="s">
        <v>939</v>
      </c>
      <c r="M127" s="434">
        <v>0</v>
      </c>
      <c r="N127" s="438" t="s">
        <v>939</v>
      </c>
      <c r="O127" s="441" t="s">
        <v>939</v>
      </c>
      <c r="P127" s="440" t="s">
        <v>939</v>
      </c>
      <c r="Q127" s="442">
        <v>2</v>
      </c>
      <c r="R127" s="438">
        <v>565201.76</v>
      </c>
      <c r="S127" s="441">
        <v>27.7</v>
      </c>
      <c r="T127" s="440">
        <v>20404.400000000001</v>
      </c>
      <c r="U127" s="443">
        <v>0</v>
      </c>
      <c r="V127" s="438" t="s">
        <v>939</v>
      </c>
      <c r="W127" s="441" t="s">
        <v>939</v>
      </c>
      <c r="X127" s="444" t="s">
        <v>939</v>
      </c>
      <c r="Y127" s="443">
        <v>0</v>
      </c>
      <c r="Z127" s="438" t="s">
        <v>939</v>
      </c>
      <c r="AA127" s="441" t="s">
        <v>939</v>
      </c>
      <c r="AB127" s="440" t="s">
        <v>939</v>
      </c>
    </row>
    <row r="128" spans="2:28" x14ac:dyDescent="0.25">
      <c r="B128" s="431" t="s">
        <v>925</v>
      </c>
      <c r="C128" s="432" t="s">
        <v>926</v>
      </c>
      <c r="D128" s="433" t="s">
        <v>657</v>
      </c>
      <c r="E128" s="434">
        <v>1</v>
      </c>
      <c r="F128" s="435">
        <v>306022</v>
      </c>
      <c r="G128" s="436">
        <v>57740</v>
      </c>
      <c r="H128" s="437">
        <v>5.3</v>
      </c>
      <c r="I128" s="434">
        <v>0</v>
      </c>
      <c r="J128" s="438" t="s">
        <v>939</v>
      </c>
      <c r="K128" s="439" t="s">
        <v>939</v>
      </c>
      <c r="L128" s="440" t="s">
        <v>939</v>
      </c>
      <c r="M128" s="434">
        <v>0</v>
      </c>
      <c r="N128" s="438" t="s">
        <v>939</v>
      </c>
      <c r="O128" s="441" t="s">
        <v>939</v>
      </c>
      <c r="P128" s="440" t="s">
        <v>939</v>
      </c>
      <c r="Q128" s="442">
        <v>0</v>
      </c>
      <c r="R128" s="438" t="s">
        <v>939</v>
      </c>
      <c r="S128" s="441" t="s">
        <v>939</v>
      </c>
      <c r="T128" s="440" t="s">
        <v>939</v>
      </c>
      <c r="U128" s="443">
        <v>1</v>
      </c>
      <c r="V128" s="438">
        <v>306022</v>
      </c>
      <c r="W128" s="441">
        <v>57740</v>
      </c>
      <c r="X128" s="444">
        <v>5.3</v>
      </c>
      <c r="Y128" s="443">
        <v>0</v>
      </c>
      <c r="Z128" s="438" t="s">
        <v>939</v>
      </c>
      <c r="AA128" s="441" t="s">
        <v>939</v>
      </c>
      <c r="AB128" s="440" t="s">
        <v>939</v>
      </c>
    </row>
    <row r="129" spans="2:28" x14ac:dyDescent="0.25">
      <c r="B129" s="431" t="s">
        <v>281</v>
      </c>
      <c r="C129" s="432" t="s">
        <v>927</v>
      </c>
      <c r="D129" s="433" t="s">
        <v>657</v>
      </c>
      <c r="E129" s="434">
        <v>1</v>
      </c>
      <c r="F129" s="435">
        <v>409360</v>
      </c>
      <c r="G129" s="436">
        <v>95200</v>
      </c>
      <c r="H129" s="437">
        <v>4.3</v>
      </c>
      <c r="I129" s="434">
        <v>0</v>
      </c>
      <c r="J129" s="438" t="s">
        <v>939</v>
      </c>
      <c r="K129" s="439" t="s">
        <v>939</v>
      </c>
      <c r="L129" s="440" t="s">
        <v>939</v>
      </c>
      <c r="M129" s="434">
        <v>0</v>
      </c>
      <c r="N129" s="438" t="s">
        <v>939</v>
      </c>
      <c r="O129" s="441" t="s">
        <v>939</v>
      </c>
      <c r="P129" s="440" t="s">
        <v>939</v>
      </c>
      <c r="Q129" s="442">
        <v>0</v>
      </c>
      <c r="R129" s="438" t="s">
        <v>939</v>
      </c>
      <c r="S129" s="441" t="s">
        <v>939</v>
      </c>
      <c r="T129" s="440" t="s">
        <v>939</v>
      </c>
      <c r="U129" s="443">
        <v>1</v>
      </c>
      <c r="V129" s="438">
        <v>409360</v>
      </c>
      <c r="W129" s="441">
        <v>95200</v>
      </c>
      <c r="X129" s="444">
        <v>4.3</v>
      </c>
      <c r="Y129" s="443">
        <v>0</v>
      </c>
      <c r="Z129" s="438" t="s">
        <v>939</v>
      </c>
      <c r="AA129" s="441" t="s">
        <v>939</v>
      </c>
      <c r="AB129" s="440" t="s">
        <v>939</v>
      </c>
    </row>
    <row r="130" spans="2:28" x14ac:dyDescent="0.25">
      <c r="B130" s="431" t="s">
        <v>97</v>
      </c>
      <c r="C130" s="432" t="s">
        <v>96</v>
      </c>
      <c r="D130" s="433" t="s">
        <v>657</v>
      </c>
      <c r="E130" s="434">
        <v>32</v>
      </c>
      <c r="F130" s="435">
        <v>892995.02</v>
      </c>
      <c r="G130" s="436">
        <v>60352.77</v>
      </c>
      <c r="H130" s="437">
        <v>14.8</v>
      </c>
      <c r="I130" s="434">
        <v>6</v>
      </c>
      <c r="J130" s="438">
        <v>43286.44</v>
      </c>
      <c r="K130" s="439">
        <v>2498</v>
      </c>
      <c r="L130" s="440">
        <v>17.329999999999998</v>
      </c>
      <c r="M130" s="434">
        <v>8</v>
      </c>
      <c r="N130" s="438">
        <v>62170.63</v>
      </c>
      <c r="O130" s="441">
        <v>3640</v>
      </c>
      <c r="P130" s="440">
        <v>17.079999999999998</v>
      </c>
      <c r="Q130" s="442">
        <v>13</v>
      </c>
      <c r="R130" s="438">
        <v>723603.87</v>
      </c>
      <c r="S130" s="441">
        <v>47727</v>
      </c>
      <c r="T130" s="440">
        <v>15.16</v>
      </c>
      <c r="U130" s="443">
        <v>4</v>
      </c>
      <c r="V130" s="438">
        <v>57598.479999999996</v>
      </c>
      <c r="W130" s="441">
        <v>6150.77</v>
      </c>
      <c r="X130" s="444">
        <v>9.36</v>
      </c>
      <c r="Y130" s="443">
        <v>0</v>
      </c>
      <c r="Z130" s="438" t="s">
        <v>939</v>
      </c>
      <c r="AA130" s="441" t="s">
        <v>939</v>
      </c>
      <c r="AB130" s="440" t="s">
        <v>939</v>
      </c>
    </row>
    <row r="131" spans="2:28" x14ac:dyDescent="0.25">
      <c r="B131" s="431" t="s">
        <v>82</v>
      </c>
      <c r="C131" s="432" t="s">
        <v>81</v>
      </c>
      <c r="D131" s="433" t="s">
        <v>657</v>
      </c>
      <c r="E131" s="434">
        <v>27</v>
      </c>
      <c r="F131" s="435">
        <v>16581315.810000001</v>
      </c>
      <c r="G131" s="436">
        <v>2059407</v>
      </c>
      <c r="H131" s="437">
        <v>8.0500000000000007</v>
      </c>
      <c r="I131" s="434">
        <v>4</v>
      </c>
      <c r="J131" s="438">
        <v>679144.4</v>
      </c>
      <c r="K131" s="439">
        <v>74120</v>
      </c>
      <c r="L131" s="440">
        <v>9.16</v>
      </c>
      <c r="M131" s="434">
        <v>4</v>
      </c>
      <c r="N131" s="438">
        <v>568795.85</v>
      </c>
      <c r="O131" s="441">
        <v>31495</v>
      </c>
      <c r="P131" s="440">
        <v>18.059999999999999</v>
      </c>
      <c r="Q131" s="442">
        <v>11</v>
      </c>
      <c r="R131" s="438">
        <v>6884749.7599999988</v>
      </c>
      <c r="S131" s="441">
        <v>781052</v>
      </c>
      <c r="T131" s="440">
        <v>8.81</v>
      </c>
      <c r="U131" s="443">
        <v>6</v>
      </c>
      <c r="V131" s="438">
        <v>7578341.7999999998</v>
      </c>
      <c r="W131" s="441">
        <v>1026440</v>
      </c>
      <c r="X131" s="444">
        <v>7.38</v>
      </c>
      <c r="Y131" s="443">
        <v>1</v>
      </c>
      <c r="Z131" s="438">
        <v>96380</v>
      </c>
      <c r="AA131" s="441">
        <v>6100</v>
      </c>
      <c r="AB131" s="440">
        <v>15.8</v>
      </c>
    </row>
    <row r="132" spans="2:28" x14ac:dyDescent="0.25">
      <c r="B132" s="431" t="s">
        <v>282</v>
      </c>
      <c r="C132" s="432" t="s">
        <v>283</v>
      </c>
      <c r="D132" s="433" t="s">
        <v>657</v>
      </c>
      <c r="E132" s="434">
        <v>6</v>
      </c>
      <c r="F132" s="435">
        <v>439728</v>
      </c>
      <c r="G132" s="436">
        <v>109080</v>
      </c>
      <c r="H132" s="437">
        <v>4.03</v>
      </c>
      <c r="I132" s="434">
        <v>0</v>
      </c>
      <c r="J132" s="438" t="s">
        <v>939</v>
      </c>
      <c r="K132" s="439" t="s">
        <v>939</v>
      </c>
      <c r="L132" s="440" t="s">
        <v>939</v>
      </c>
      <c r="M132" s="434">
        <v>0</v>
      </c>
      <c r="N132" s="438" t="s">
        <v>939</v>
      </c>
      <c r="O132" s="441" t="s">
        <v>939</v>
      </c>
      <c r="P132" s="440" t="s">
        <v>939</v>
      </c>
      <c r="Q132" s="442">
        <v>5</v>
      </c>
      <c r="R132" s="438">
        <v>421978</v>
      </c>
      <c r="S132" s="441">
        <v>104080</v>
      </c>
      <c r="T132" s="440">
        <v>4.05</v>
      </c>
      <c r="U132" s="443">
        <v>1</v>
      </c>
      <c r="V132" s="438">
        <v>17750</v>
      </c>
      <c r="W132" s="441">
        <v>5000</v>
      </c>
      <c r="X132" s="444">
        <v>3.55</v>
      </c>
      <c r="Y132" s="443">
        <v>0</v>
      </c>
      <c r="Z132" s="438" t="s">
        <v>939</v>
      </c>
      <c r="AA132" s="441" t="s">
        <v>939</v>
      </c>
      <c r="AB132" s="440" t="s">
        <v>939</v>
      </c>
    </row>
    <row r="133" spans="2:28" x14ac:dyDescent="0.25">
      <c r="B133" s="431" t="s">
        <v>284</v>
      </c>
      <c r="C133" s="432" t="s">
        <v>285</v>
      </c>
      <c r="D133" s="433" t="s">
        <v>657</v>
      </c>
      <c r="E133" s="434">
        <v>5</v>
      </c>
      <c r="F133" s="435">
        <v>2374426</v>
      </c>
      <c r="G133" s="436">
        <v>257500</v>
      </c>
      <c r="H133" s="437">
        <v>9.2200000000000006</v>
      </c>
      <c r="I133" s="434">
        <v>0</v>
      </c>
      <c r="J133" s="438" t="s">
        <v>939</v>
      </c>
      <c r="K133" s="439" t="s">
        <v>939</v>
      </c>
      <c r="L133" s="440" t="s">
        <v>939</v>
      </c>
      <c r="M133" s="434">
        <v>0</v>
      </c>
      <c r="N133" s="438" t="s">
        <v>939</v>
      </c>
      <c r="O133" s="441" t="s">
        <v>939</v>
      </c>
      <c r="P133" s="440" t="s">
        <v>939</v>
      </c>
      <c r="Q133" s="442">
        <v>4</v>
      </c>
      <c r="R133" s="438">
        <v>2242771</v>
      </c>
      <c r="S133" s="441">
        <v>237400</v>
      </c>
      <c r="T133" s="440">
        <v>9.4499999999999993</v>
      </c>
      <c r="U133" s="443">
        <v>1</v>
      </c>
      <c r="V133" s="438">
        <v>131655</v>
      </c>
      <c r="W133" s="441">
        <v>20100</v>
      </c>
      <c r="X133" s="444">
        <v>6.55</v>
      </c>
      <c r="Y133" s="443">
        <v>0</v>
      </c>
      <c r="Z133" s="438" t="s">
        <v>939</v>
      </c>
      <c r="AA133" s="441" t="s">
        <v>939</v>
      </c>
      <c r="AB133" s="440" t="s">
        <v>939</v>
      </c>
    </row>
    <row r="134" spans="2:28" x14ac:dyDescent="0.25">
      <c r="B134" s="431" t="s">
        <v>83</v>
      </c>
      <c r="C134" s="432" t="s">
        <v>782</v>
      </c>
      <c r="D134" s="433" t="s">
        <v>657</v>
      </c>
      <c r="E134" s="434">
        <v>14</v>
      </c>
      <c r="F134" s="435">
        <v>2147057.54</v>
      </c>
      <c r="G134" s="436">
        <v>100548</v>
      </c>
      <c r="H134" s="437">
        <v>21.35</v>
      </c>
      <c r="I134" s="434">
        <v>3</v>
      </c>
      <c r="J134" s="438">
        <v>894576.2</v>
      </c>
      <c r="K134" s="439">
        <v>56340</v>
      </c>
      <c r="L134" s="440">
        <v>15.88</v>
      </c>
      <c r="M134" s="434">
        <v>3</v>
      </c>
      <c r="N134" s="438">
        <v>340191.9</v>
      </c>
      <c r="O134" s="441">
        <v>12160</v>
      </c>
      <c r="P134" s="440">
        <v>27.98</v>
      </c>
      <c r="Q134" s="442">
        <v>2</v>
      </c>
      <c r="R134" s="438">
        <v>320250.44</v>
      </c>
      <c r="S134" s="441">
        <v>11468</v>
      </c>
      <c r="T134" s="440">
        <v>27.93</v>
      </c>
      <c r="U134" s="443">
        <v>5</v>
      </c>
      <c r="V134" s="438">
        <v>490591</v>
      </c>
      <c r="W134" s="441">
        <v>18180</v>
      </c>
      <c r="X134" s="444">
        <v>26.99</v>
      </c>
      <c r="Y134" s="443">
        <v>1</v>
      </c>
      <c r="Z134" s="438">
        <v>101448</v>
      </c>
      <c r="AA134" s="441">
        <v>2400</v>
      </c>
      <c r="AB134" s="440">
        <v>42.27</v>
      </c>
    </row>
    <row r="135" spans="2:28" x14ac:dyDescent="0.25">
      <c r="B135" s="431" t="s">
        <v>111</v>
      </c>
      <c r="C135" s="432" t="s">
        <v>110</v>
      </c>
      <c r="D135" s="433" t="s">
        <v>657</v>
      </c>
      <c r="E135" s="434">
        <v>5</v>
      </c>
      <c r="F135" s="435">
        <v>3157686.75</v>
      </c>
      <c r="G135" s="436">
        <v>293125</v>
      </c>
      <c r="H135" s="437">
        <v>10.77</v>
      </c>
      <c r="I135" s="434">
        <v>0</v>
      </c>
      <c r="J135" s="438" t="s">
        <v>939</v>
      </c>
      <c r="K135" s="439" t="s">
        <v>939</v>
      </c>
      <c r="L135" s="440" t="s">
        <v>939</v>
      </c>
      <c r="M135" s="434">
        <v>0</v>
      </c>
      <c r="N135" s="438" t="s">
        <v>939</v>
      </c>
      <c r="O135" s="441" t="s">
        <v>939</v>
      </c>
      <c r="P135" s="440" t="s">
        <v>939</v>
      </c>
      <c r="Q135" s="442">
        <v>4</v>
      </c>
      <c r="R135" s="438">
        <v>2915130.75</v>
      </c>
      <c r="S135" s="441">
        <v>243825</v>
      </c>
      <c r="T135" s="440">
        <v>11.96</v>
      </c>
      <c r="U135" s="443">
        <v>0</v>
      </c>
      <c r="V135" s="438" t="s">
        <v>939</v>
      </c>
      <c r="W135" s="441" t="s">
        <v>939</v>
      </c>
      <c r="X135" s="444" t="s">
        <v>939</v>
      </c>
      <c r="Y135" s="443">
        <v>0</v>
      </c>
      <c r="Z135" s="438" t="s">
        <v>939</v>
      </c>
      <c r="AA135" s="441" t="s">
        <v>939</v>
      </c>
      <c r="AB135" s="440" t="s">
        <v>939</v>
      </c>
    </row>
    <row r="136" spans="2:28" ht="30" x14ac:dyDescent="0.25">
      <c r="B136" s="431" t="s">
        <v>288</v>
      </c>
      <c r="C136" s="432" t="s">
        <v>289</v>
      </c>
      <c r="D136" s="433" t="s">
        <v>783</v>
      </c>
      <c r="E136" s="434">
        <v>3</v>
      </c>
      <c r="F136" s="435">
        <v>1454927.68</v>
      </c>
      <c r="G136" s="436">
        <v>717424</v>
      </c>
      <c r="H136" s="437">
        <v>2.0299999999999998</v>
      </c>
      <c r="I136" s="434">
        <v>0</v>
      </c>
      <c r="J136" s="438" t="s">
        <v>939</v>
      </c>
      <c r="K136" s="439" t="s">
        <v>939</v>
      </c>
      <c r="L136" s="440" t="s">
        <v>939</v>
      </c>
      <c r="M136" s="434">
        <v>0</v>
      </c>
      <c r="N136" s="438" t="s">
        <v>939</v>
      </c>
      <c r="O136" s="441" t="s">
        <v>939</v>
      </c>
      <c r="P136" s="440" t="s">
        <v>939</v>
      </c>
      <c r="Q136" s="442">
        <v>2</v>
      </c>
      <c r="R136" s="438">
        <v>1085538</v>
      </c>
      <c r="S136" s="441">
        <v>372200</v>
      </c>
      <c r="T136" s="440">
        <v>2.92</v>
      </c>
      <c r="U136" s="443">
        <v>0</v>
      </c>
      <c r="V136" s="438" t="s">
        <v>939</v>
      </c>
      <c r="W136" s="441" t="s">
        <v>939</v>
      </c>
      <c r="X136" s="444" t="s">
        <v>939</v>
      </c>
      <c r="Y136" s="443">
        <v>0</v>
      </c>
      <c r="Z136" s="438" t="s">
        <v>939</v>
      </c>
      <c r="AA136" s="441" t="s">
        <v>939</v>
      </c>
      <c r="AB136" s="440" t="s">
        <v>939</v>
      </c>
    </row>
    <row r="137" spans="2:28" x14ac:dyDescent="0.25">
      <c r="B137" s="431" t="s">
        <v>17</v>
      </c>
      <c r="C137" s="432" t="s">
        <v>16</v>
      </c>
      <c r="D137" s="433" t="s">
        <v>711</v>
      </c>
      <c r="E137" s="434">
        <v>17</v>
      </c>
      <c r="F137" s="435">
        <v>1584480.97</v>
      </c>
      <c r="G137" s="436">
        <v>23.62</v>
      </c>
      <c r="H137" s="437">
        <v>67082.17</v>
      </c>
      <c r="I137" s="434">
        <v>5</v>
      </c>
      <c r="J137" s="438">
        <v>600201.09</v>
      </c>
      <c r="K137" s="439">
        <v>11.84</v>
      </c>
      <c r="L137" s="440">
        <v>50692.66</v>
      </c>
      <c r="M137" s="434">
        <v>3</v>
      </c>
      <c r="N137" s="438">
        <v>252166.66</v>
      </c>
      <c r="O137" s="441">
        <v>2.5499999999999998</v>
      </c>
      <c r="P137" s="440">
        <v>98888.89</v>
      </c>
      <c r="Q137" s="442">
        <v>6</v>
      </c>
      <c r="R137" s="438">
        <v>552578.32999999996</v>
      </c>
      <c r="S137" s="441">
        <v>6.0299999999999994</v>
      </c>
      <c r="T137" s="440">
        <v>91638.2</v>
      </c>
      <c r="U137" s="443">
        <v>3</v>
      </c>
      <c r="V137" s="438">
        <v>179534.89</v>
      </c>
      <c r="W137" s="441">
        <v>3.2</v>
      </c>
      <c r="X137" s="444">
        <v>56104.65</v>
      </c>
      <c r="Y137" s="443">
        <v>0</v>
      </c>
      <c r="Z137" s="438" t="s">
        <v>939</v>
      </c>
      <c r="AA137" s="441" t="s">
        <v>939</v>
      </c>
      <c r="AB137" s="440" t="s">
        <v>939</v>
      </c>
    </row>
    <row r="138" spans="2:28" x14ac:dyDescent="0.25">
      <c r="B138" s="431" t="s">
        <v>85</v>
      </c>
      <c r="C138" s="432" t="s">
        <v>84</v>
      </c>
      <c r="D138" s="433" t="s">
        <v>658</v>
      </c>
      <c r="E138" s="434">
        <v>27</v>
      </c>
      <c r="F138" s="435">
        <v>2172692.4400000004</v>
      </c>
      <c r="G138" s="436">
        <v>2678192</v>
      </c>
      <c r="H138" s="437">
        <v>0.81</v>
      </c>
      <c r="I138" s="434">
        <v>6</v>
      </c>
      <c r="J138" s="438">
        <v>101648.51999999999</v>
      </c>
      <c r="K138" s="439">
        <v>116783</v>
      </c>
      <c r="L138" s="440">
        <v>0.87</v>
      </c>
      <c r="M138" s="434">
        <v>3</v>
      </c>
      <c r="N138" s="438">
        <v>37650.199999999997</v>
      </c>
      <c r="O138" s="441">
        <v>20370</v>
      </c>
      <c r="P138" s="440">
        <v>1.85</v>
      </c>
      <c r="Q138" s="442">
        <v>11</v>
      </c>
      <c r="R138" s="438">
        <v>1198176.2</v>
      </c>
      <c r="S138" s="441">
        <v>1357190</v>
      </c>
      <c r="T138" s="440">
        <v>0.88</v>
      </c>
      <c r="U138" s="443">
        <v>5</v>
      </c>
      <c r="V138" s="438">
        <v>660280.1</v>
      </c>
      <c r="W138" s="441">
        <v>1088376</v>
      </c>
      <c r="X138" s="444">
        <v>0.61</v>
      </c>
      <c r="Y138" s="443">
        <v>1</v>
      </c>
      <c r="Z138" s="438">
        <v>37611</v>
      </c>
      <c r="AA138" s="441">
        <v>6300</v>
      </c>
      <c r="AB138" s="440">
        <v>5.97</v>
      </c>
    </row>
    <row r="139" spans="2:28" x14ac:dyDescent="0.25">
      <c r="B139" s="431" t="s">
        <v>708</v>
      </c>
      <c r="C139" s="432" t="s">
        <v>709</v>
      </c>
      <c r="D139" s="433" t="s">
        <v>658</v>
      </c>
      <c r="E139" s="434">
        <v>4</v>
      </c>
      <c r="F139" s="435">
        <v>191758</v>
      </c>
      <c r="G139" s="436">
        <v>97100</v>
      </c>
      <c r="H139" s="437">
        <v>1.97</v>
      </c>
      <c r="I139" s="434">
        <v>0</v>
      </c>
      <c r="J139" s="438" t="s">
        <v>939</v>
      </c>
      <c r="K139" s="439" t="s">
        <v>939</v>
      </c>
      <c r="L139" s="440" t="s">
        <v>939</v>
      </c>
      <c r="M139" s="434">
        <v>0</v>
      </c>
      <c r="N139" s="438" t="s">
        <v>939</v>
      </c>
      <c r="O139" s="441" t="s">
        <v>939</v>
      </c>
      <c r="P139" s="440" t="s">
        <v>939</v>
      </c>
      <c r="Q139" s="442">
        <v>3</v>
      </c>
      <c r="R139" s="438">
        <v>141758</v>
      </c>
      <c r="S139" s="441">
        <v>87100</v>
      </c>
      <c r="T139" s="440">
        <v>1.63</v>
      </c>
      <c r="U139" s="443">
        <v>1</v>
      </c>
      <c r="V139" s="438">
        <v>50000</v>
      </c>
      <c r="W139" s="441">
        <v>10000</v>
      </c>
      <c r="X139" s="444">
        <v>5</v>
      </c>
      <c r="Y139" s="443">
        <v>0</v>
      </c>
      <c r="Z139" s="438" t="s">
        <v>939</v>
      </c>
      <c r="AA139" s="441" t="s">
        <v>939</v>
      </c>
      <c r="AB139" s="440" t="s">
        <v>939</v>
      </c>
    </row>
    <row r="140" spans="2:28" x14ac:dyDescent="0.25">
      <c r="B140" s="431" t="s">
        <v>112</v>
      </c>
      <c r="C140" s="432" t="s">
        <v>710</v>
      </c>
      <c r="D140" s="433" t="s">
        <v>658</v>
      </c>
      <c r="E140" s="434">
        <v>3</v>
      </c>
      <c r="F140" s="435">
        <v>62134.5</v>
      </c>
      <c r="G140" s="436">
        <v>8850</v>
      </c>
      <c r="H140" s="437">
        <v>7.02</v>
      </c>
      <c r="I140" s="434">
        <v>2</v>
      </c>
      <c r="J140" s="438">
        <v>32104.5</v>
      </c>
      <c r="K140" s="439">
        <v>7350</v>
      </c>
      <c r="L140" s="440">
        <v>4.37</v>
      </c>
      <c r="M140" s="434">
        <v>0</v>
      </c>
      <c r="N140" s="438" t="s">
        <v>939</v>
      </c>
      <c r="O140" s="441" t="s">
        <v>939</v>
      </c>
      <c r="P140" s="440" t="s">
        <v>939</v>
      </c>
      <c r="Q140" s="442">
        <v>1</v>
      </c>
      <c r="R140" s="438">
        <v>30030</v>
      </c>
      <c r="S140" s="441">
        <v>1500</v>
      </c>
      <c r="T140" s="440">
        <v>20.02</v>
      </c>
      <c r="U140" s="443">
        <v>0</v>
      </c>
      <c r="V140" s="438" t="s">
        <v>939</v>
      </c>
      <c r="W140" s="441" t="s">
        <v>939</v>
      </c>
      <c r="X140" s="444" t="s">
        <v>939</v>
      </c>
      <c r="Y140" s="443">
        <v>0</v>
      </c>
      <c r="Z140" s="438" t="s">
        <v>939</v>
      </c>
      <c r="AA140" s="441" t="s">
        <v>939</v>
      </c>
      <c r="AB140" s="440" t="s">
        <v>939</v>
      </c>
    </row>
    <row r="141" spans="2:28" x14ac:dyDescent="0.25">
      <c r="B141" s="431" t="s">
        <v>290</v>
      </c>
      <c r="C141" s="432" t="s">
        <v>291</v>
      </c>
      <c r="D141" s="433" t="s">
        <v>711</v>
      </c>
      <c r="E141" s="434">
        <v>14</v>
      </c>
      <c r="F141" s="435">
        <v>53043.369999999995</v>
      </c>
      <c r="G141" s="436">
        <v>12.14</v>
      </c>
      <c r="H141" s="437">
        <v>4369.3100000000004</v>
      </c>
      <c r="I141" s="434">
        <v>2</v>
      </c>
      <c r="J141" s="438">
        <v>10589.330000000002</v>
      </c>
      <c r="K141" s="439">
        <v>4.42</v>
      </c>
      <c r="L141" s="440">
        <v>2395.7800000000002</v>
      </c>
      <c r="M141" s="434">
        <v>4</v>
      </c>
      <c r="N141" s="438">
        <v>9886.01</v>
      </c>
      <c r="O141" s="441">
        <v>1.45</v>
      </c>
      <c r="P141" s="440">
        <v>6817.94</v>
      </c>
      <c r="Q141" s="442">
        <v>5</v>
      </c>
      <c r="R141" s="438">
        <v>24250.37</v>
      </c>
      <c r="S141" s="441">
        <v>5.47</v>
      </c>
      <c r="T141" s="440">
        <v>4433.34</v>
      </c>
      <c r="U141" s="443">
        <v>2</v>
      </c>
      <c r="V141" s="438">
        <v>5508.27</v>
      </c>
      <c r="W141" s="441">
        <v>0.4</v>
      </c>
      <c r="X141" s="444">
        <v>13770.68</v>
      </c>
      <c r="Y141" s="443">
        <v>0</v>
      </c>
      <c r="Z141" s="438" t="s">
        <v>939</v>
      </c>
      <c r="AA141" s="441" t="s">
        <v>939</v>
      </c>
      <c r="AB141" s="440" t="s">
        <v>939</v>
      </c>
    </row>
    <row r="142" spans="2:28" x14ac:dyDescent="0.25">
      <c r="B142" s="431" t="s">
        <v>294</v>
      </c>
      <c r="C142" s="432" t="s">
        <v>295</v>
      </c>
      <c r="D142" s="433" t="s">
        <v>711</v>
      </c>
      <c r="E142" s="434">
        <v>2</v>
      </c>
      <c r="F142" s="435">
        <v>101254.47</v>
      </c>
      <c r="G142" s="436">
        <v>2.4500000000000002</v>
      </c>
      <c r="H142" s="437">
        <v>41328.36</v>
      </c>
      <c r="I142" s="434">
        <v>0</v>
      </c>
      <c r="J142" s="438" t="s">
        <v>939</v>
      </c>
      <c r="K142" s="439" t="s">
        <v>939</v>
      </c>
      <c r="L142" s="440" t="s">
        <v>939</v>
      </c>
      <c r="M142" s="434">
        <v>0</v>
      </c>
      <c r="N142" s="438" t="s">
        <v>939</v>
      </c>
      <c r="O142" s="441" t="s">
        <v>939</v>
      </c>
      <c r="P142" s="440" t="s">
        <v>939</v>
      </c>
      <c r="Q142" s="442">
        <v>0</v>
      </c>
      <c r="R142" s="438" t="s">
        <v>939</v>
      </c>
      <c r="S142" s="441" t="s">
        <v>939</v>
      </c>
      <c r="T142" s="440" t="s">
        <v>939</v>
      </c>
      <c r="U142" s="443">
        <v>0</v>
      </c>
      <c r="V142" s="438" t="s">
        <v>939</v>
      </c>
      <c r="W142" s="441" t="s">
        <v>939</v>
      </c>
      <c r="X142" s="444" t="s">
        <v>939</v>
      </c>
      <c r="Y142" s="443">
        <v>0</v>
      </c>
      <c r="Z142" s="438" t="s">
        <v>939</v>
      </c>
      <c r="AA142" s="441" t="s">
        <v>939</v>
      </c>
      <c r="AB142" s="440" t="s">
        <v>939</v>
      </c>
    </row>
    <row r="143" spans="2:28" x14ac:dyDescent="0.25">
      <c r="B143" s="431" t="s">
        <v>296</v>
      </c>
      <c r="C143" s="432" t="s">
        <v>297</v>
      </c>
      <c r="D143" s="433" t="s">
        <v>711</v>
      </c>
      <c r="E143" s="434">
        <v>1</v>
      </c>
      <c r="F143" s="435">
        <v>7956.67</v>
      </c>
      <c r="G143" s="436">
        <v>1</v>
      </c>
      <c r="H143" s="437">
        <v>7956.67</v>
      </c>
      <c r="I143" s="434">
        <v>0</v>
      </c>
      <c r="J143" s="438" t="s">
        <v>939</v>
      </c>
      <c r="K143" s="439" t="s">
        <v>939</v>
      </c>
      <c r="L143" s="440" t="s">
        <v>939</v>
      </c>
      <c r="M143" s="434">
        <v>0</v>
      </c>
      <c r="N143" s="438" t="s">
        <v>939</v>
      </c>
      <c r="O143" s="441" t="s">
        <v>939</v>
      </c>
      <c r="P143" s="440" t="s">
        <v>939</v>
      </c>
      <c r="Q143" s="442">
        <v>1</v>
      </c>
      <c r="R143" s="438">
        <v>7956.67</v>
      </c>
      <c r="S143" s="441">
        <v>1</v>
      </c>
      <c r="T143" s="440">
        <v>7956.67</v>
      </c>
      <c r="U143" s="443">
        <v>0</v>
      </c>
      <c r="V143" s="438" t="s">
        <v>939</v>
      </c>
      <c r="W143" s="441" t="s">
        <v>939</v>
      </c>
      <c r="X143" s="444" t="s">
        <v>939</v>
      </c>
      <c r="Y143" s="443">
        <v>0</v>
      </c>
      <c r="Z143" s="438" t="s">
        <v>939</v>
      </c>
      <c r="AA143" s="441" t="s">
        <v>939</v>
      </c>
      <c r="AB143" s="440" t="s">
        <v>939</v>
      </c>
    </row>
    <row r="144" spans="2:28" x14ac:dyDescent="0.25">
      <c r="B144" s="431" t="s">
        <v>298</v>
      </c>
      <c r="C144" s="432" t="s">
        <v>299</v>
      </c>
      <c r="D144" s="433" t="s">
        <v>711</v>
      </c>
      <c r="E144" s="434">
        <v>18</v>
      </c>
      <c r="F144" s="435">
        <v>182770.37</v>
      </c>
      <c r="G144" s="436">
        <v>12.309999999999997</v>
      </c>
      <c r="H144" s="437">
        <v>14847.31</v>
      </c>
      <c r="I144" s="434">
        <v>3</v>
      </c>
      <c r="J144" s="438">
        <v>44130.16</v>
      </c>
      <c r="K144" s="439">
        <v>4.4499999999999993</v>
      </c>
      <c r="L144" s="440">
        <v>9916.89</v>
      </c>
      <c r="M144" s="434">
        <v>8</v>
      </c>
      <c r="N144" s="438">
        <v>59987.450000000004</v>
      </c>
      <c r="O144" s="441">
        <v>2.6799999999999997</v>
      </c>
      <c r="P144" s="440">
        <v>22383.38</v>
      </c>
      <c r="Q144" s="442">
        <v>5</v>
      </c>
      <c r="R144" s="438">
        <v>66940.759999999995</v>
      </c>
      <c r="S144" s="441">
        <v>4.78</v>
      </c>
      <c r="T144" s="440">
        <v>14004.34</v>
      </c>
      <c r="U144" s="443">
        <v>2</v>
      </c>
      <c r="V144" s="438">
        <v>11712</v>
      </c>
      <c r="W144" s="441">
        <v>0.4</v>
      </c>
      <c r="X144" s="444">
        <v>29280</v>
      </c>
      <c r="Y144" s="443">
        <v>0</v>
      </c>
      <c r="Z144" s="438" t="s">
        <v>939</v>
      </c>
      <c r="AA144" s="441" t="s">
        <v>939</v>
      </c>
      <c r="AB144" s="440" t="s">
        <v>939</v>
      </c>
    </row>
    <row r="145" spans="2:28" x14ac:dyDescent="0.25">
      <c r="B145" s="431" t="s">
        <v>307</v>
      </c>
      <c r="C145" s="432" t="s">
        <v>306</v>
      </c>
      <c r="D145" s="433" t="s">
        <v>662</v>
      </c>
      <c r="E145" s="434">
        <v>12</v>
      </c>
      <c r="F145" s="435">
        <v>776502.74999999988</v>
      </c>
      <c r="G145" s="436">
        <v>133335</v>
      </c>
      <c r="H145" s="437">
        <v>5.82</v>
      </c>
      <c r="I145" s="434">
        <v>2</v>
      </c>
      <c r="J145" s="438">
        <v>82850.8</v>
      </c>
      <c r="K145" s="439">
        <v>10440</v>
      </c>
      <c r="L145" s="440">
        <v>7.94</v>
      </c>
      <c r="M145" s="434">
        <v>5</v>
      </c>
      <c r="N145" s="438">
        <v>136403.29999999999</v>
      </c>
      <c r="O145" s="441">
        <v>19590</v>
      </c>
      <c r="P145" s="440">
        <v>6.96</v>
      </c>
      <c r="Q145" s="442">
        <v>3</v>
      </c>
      <c r="R145" s="438">
        <v>387648.3</v>
      </c>
      <c r="S145" s="441">
        <v>67010</v>
      </c>
      <c r="T145" s="440">
        <v>5.78</v>
      </c>
      <c r="U145" s="443">
        <v>2</v>
      </c>
      <c r="V145" s="438">
        <v>169600.35</v>
      </c>
      <c r="W145" s="441">
        <v>36295</v>
      </c>
      <c r="X145" s="444">
        <v>4.67</v>
      </c>
      <c r="Y145" s="443">
        <v>0</v>
      </c>
      <c r="Z145" s="438" t="s">
        <v>939</v>
      </c>
      <c r="AA145" s="441" t="s">
        <v>939</v>
      </c>
      <c r="AB145" s="440" t="s">
        <v>939</v>
      </c>
    </row>
    <row r="146" spans="2:28" x14ac:dyDescent="0.25">
      <c r="B146" s="431" t="s">
        <v>713</v>
      </c>
      <c r="C146" s="432" t="s">
        <v>714</v>
      </c>
      <c r="D146" s="433" t="s">
        <v>662</v>
      </c>
      <c r="E146" s="434">
        <v>15</v>
      </c>
      <c r="F146" s="435">
        <v>4330580.34</v>
      </c>
      <c r="G146" s="436">
        <v>78572</v>
      </c>
      <c r="H146" s="437">
        <v>55.12</v>
      </c>
      <c r="I146" s="434">
        <v>2</v>
      </c>
      <c r="J146" s="438">
        <v>677730</v>
      </c>
      <c r="K146" s="439">
        <v>13410</v>
      </c>
      <c r="L146" s="440">
        <v>50.54</v>
      </c>
      <c r="M146" s="434">
        <v>7</v>
      </c>
      <c r="N146" s="438">
        <v>1155600.6399999999</v>
      </c>
      <c r="O146" s="441">
        <v>19252</v>
      </c>
      <c r="P146" s="440">
        <v>60.02</v>
      </c>
      <c r="Q146" s="442">
        <v>5</v>
      </c>
      <c r="R146" s="438">
        <v>2233531.7000000002</v>
      </c>
      <c r="S146" s="441">
        <v>41310</v>
      </c>
      <c r="T146" s="440">
        <v>54.07</v>
      </c>
      <c r="U146" s="443">
        <v>1</v>
      </c>
      <c r="V146" s="438">
        <v>263718</v>
      </c>
      <c r="W146" s="441">
        <v>4600</v>
      </c>
      <c r="X146" s="444">
        <v>57.33</v>
      </c>
      <c r="Y146" s="443">
        <v>0</v>
      </c>
      <c r="Z146" s="438" t="s">
        <v>939</v>
      </c>
      <c r="AA146" s="441" t="s">
        <v>939</v>
      </c>
      <c r="AB146" s="440" t="s">
        <v>939</v>
      </c>
    </row>
    <row r="147" spans="2:28" x14ac:dyDescent="0.25">
      <c r="B147" s="431" t="s">
        <v>651</v>
      </c>
      <c r="C147" s="432" t="s">
        <v>652</v>
      </c>
      <c r="D147" s="433" t="s">
        <v>711</v>
      </c>
      <c r="E147" s="434">
        <v>1</v>
      </c>
      <c r="F147" s="435">
        <v>19116.7</v>
      </c>
      <c r="G147" s="436">
        <v>10</v>
      </c>
      <c r="H147" s="437">
        <v>1911.67</v>
      </c>
      <c r="I147" s="434">
        <v>0</v>
      </c>
      <c r="J147" s="438" t="s">
        <v>939</v>
      </c>
      <c r="K147" s="439" t="s">
        <v>939</v>
      </c>
      <c r="L147" s="440" t="s">
        <v>939</v>
      </c>
      <c r="M147" s="434">
        <v>0</v>
      </c>
      <c r="N147" s="438" t="s">
        <v>939</v>
      </c>
      <c r="O147" s="441" t="s">
        <v>939</v>
      </c>
      <c r="P147" s="440" t="s">
        <v>939</v>
      </c>
      <c r="Q147" s="442">
        <v>0</v>
      </c>
      <c r="R147" s="438" t="s">
        <v>939</v>
      </c>
      <c r="S147" s="441" t="s">
        <v>939</v>
      </c>
      <c r="T147" s="440" t="s">
        <v>939</v>
      </c>
      <c r="U147" s="443">
        <v>1</v>
      </c>
      <c r="V147" s="438">
        <v>19116.7</v>
      </c>
      <c r="W147" s="441">
        <v>10</v>
      </c>
      <c r="X147" s="444">
        <v>1911.67</v>
      </c>
      <c r="Y147" s="443">
        <v>0</v>
      </c>
      <c r="Z147" s="438" t="s">
        <v>939</v>
      </c>
      <c r="AA147" s="441" t="s">
        <v>939</v>
      </c>
      <c r="AB147" s="440" t="s">
        <v>939</v>
      </c>
    </row>
    <row r="148" spans="2:28" x14ac:dyDescent="0.25">
      <c r="B148" s="431" t="s">
        <v>962</v>
      </c>
      <c r="C148" s="432" t="s">
        <v>963</v>
      </c>
      <c r="D148" s="433" t="s">
        <v>658</v>
      </c>
      <c r="E148" s="434">
        <v>1</v>
      </c>
      <c r="F148" s="435">
        <v>547489.4</v>
      </c>
      <c r="G148" s="436">
        <v>820</v>
      </c>
      <c r="H148" s="437">
        <v>667.67</v>
      </c>
      <c r="I148" s="434">
        <v>0</v>
      </c>
      <c r="J148" s="438" t="s">
        <v>939</v>
      </c>
      <c r="K148" s="439" t="s">
        <v>939</v>
      </c>
      <c r="L148" s="440" t="s">
        <v>939</v>
      </c>
      <c r="M148" s="434">
        <v>0</v>
      </c>
      <c r="N148" s="438" t="s">
        <v>939</v>
      </c>
      <c r="O148" s="441" t="s">
        <v>939</v>
      </c>
      <c r="P148" s="440" t="s">
        <v>939</v>
      </c>
      <c r="Q148" s="442">
        <v>1</v>
      </c>
      <c r="R148" s="438">
        <v>547489.4</v>
      </c>
      <c r="S148" s="441">
        <v>820</v>
      </c>
      <c r="T148" s="440">
        <v>667.67</v>
      </c>
      <c r="U148" s="443">
        <v>0</v>
      </c>
      <c r="V148" s="438" t="s">
        <v>939</v>
      </c>
      <c r="W148" s="441" t="s">
        <v>939</v>
      </c>
      <c r="X148" s="444" t="s">
        <v>939</v>
      </c>
      <c r="Y148" s="443">
        <v>0</v>
      </c>
      <c r="Z148" s="438" t="s">
        <v>939</v>
      </c>
      <c r="AA148" s="441" t="s">
        <v>939</v>
      </c>
      <c r="AB148" s="440" t="s">
        <v>939</v>
      </c>
    </row>
    <row r="149" spans="2:28" x14ac:dyDescent="0.25">
      <c r="B149" s="431" t="s">
        <v>964</v>
      </c>
      <c r="C149" s="432" t="s">
        <v>965</v>
      </c>
      <c r="D149" s="433" t="s">
        <v>658</v>
      </c>
      <c r="E149" s="434">
        <v>1</v>
      </c>
      <c r="F149" s="435">
        <v>3228000</v>
      </c>
      <c r="G149" s="436">
        <v>300000</v>
      </c>
      <c r="H149" s="437">
        <v>10.76</v>
      </c>
      <c r="I149" s="434">
        <v>0</v>
      </c>
      <c r="J149" s="438" t="s">
        <v>939</v>
      </c>
      <c r="K149" s="439" t="s">
        <v>939</v>
      </c>
      <c r="L149" s="440" t="s">
        <v>939</v>
      </c>
      <c r="M149" s="434">
        <v>0</v>
      </c>
      <c r="N149" s="438" t="s">
        <v>939</v>
      </c>
      <c r="O149" s="441" t="s">
        <v>939</v>
      </c>
      <c r="P149" s="440" t="s">
        <v>939</v>
      </c>
      <c r="Q149" s="442">
        <v>1</v>
      </c>
      <c r="R149" s="438">
        <v>3228000</v>
      </c>
      <c r="S149" s="441">
        <v>300000</v>
      </c>
      <c r="T149" s="440">
        <v>10.76</v>
      </c>
      <c r="U149" s="443">
        <v>0</v>
      </c>
      <c r="V149" s="438" t="s">
        <v>939</v>
      </c>
      <c r="W149" s="441" t="s">
        <v>939</v>
      </c>
      <c r="X149" s="444" t="s">
        <v>939</v>
      </c>
      <c r="Y149" s="443">
        <v>0</v>
      </c>
      <c r="Z149" s="438" t="s">
        <v>939</v>
      </c>
      <c r="AA149" s="441" t="s">
        <v>939</v>
      </c>
      <c r="AB149" s="440" t="s">
        <v>939</v>
      </c>
    </row>
    <row r="150" spans="2:28" x14ac:dyDescent="0.25">
      <c r="B150" s="431" t="s">
        <v>966</v>
      </c>
      <c r="C150" s="432" t="s">
        <v>967</v>
      </c>
      <c r="D150" s="433" t="s">
        <v>968</v>
      </c>
      <c r="E150" s="434">
        <v>1</v>
      </c>
      <c r="F150" s="435">
        <v>598500</v>
      </c>
      <c r="G150" s="436">
        <v>2100</v>
      </c>
      <c r="H150" s="437">
        <v>285</v>
      </c>
      <c r="I150" s="434">
        <v>0</v>
      </c>
      <c r="J150" s="438" t="s">
        <v>939</v>
      </c>
      <c r="K150" s="439" t="s">
        <v>939</v>
      </c>
      <c r="L150" s="440" t="s">
        <v>939</v>
      </c>
      <c r="M150" s="434">
        <v>0</v>
      </c>
      <c r="N150" s="438" t="s">
        <v>939</v>
      </c>
      <c r="O150" s="441" t="s">
        <v>939</v>
      </c>
      <c r="P150" s="440" t="s">
        <v>939</v>
      </c>
      <c r="Q150" s="442">
        <v>1</v>
      </c>
      <c r="R150" s="438">
        <v>598500</v>
      </c>
      <c r="S150" s="441">
        <v>2100</v>
      </c>
      <c r="T150" s="440">
        <v>285</v>
      </c>
      <c r="U150" s="443">
        <v>0</v>
      </c>
      <c r="V150" s="438" t="s">
        <v>939</v>
      </c>
      <c r="W150" s="441" t="s">
        <v>939</v>
      </c>
      <c r="X150" s="444" t="s">
        <v>939</v>
      </c>
      <c r="Y150" s="443">
        <v>0</v>
      </c>
      <c r="Z150" s="438" t="s">
        <v>939</v>
      </c>
      <c r="AA150" s="441" t="s">
        <v>939</v>
      </c>
      <c r="AB150" s="440" t="s">
        <v>939</v>
      </c>
    </row>
    <row r="151" spans="2:28" x14ac:dyDescent="0.25">
      <c r="B151" s="431" t="s">
        <v>969</v>
      </c>
      <c r="C151" s="432" t="s">
        <v>970</v>
      </c>
      <c r="D151" s="433" t="s">
        <v>662</v>
      </c>
      <c r="E151" s="434">
        <v>1</v>
      </c>
      <c r="F151" s="435">
        <v>53295</v>
      </c>
      <c r="G151" s="436">
        <v>950</v>
      </c>
      <c r="H151" s="437">
        <v>56.1</v>
      </c>
      <c r="I151" s="434">
        <v>0</v>
      </c>
      <c r="J151" s="438" t="s">
        <v>939</v>
      </c>
      <c r="K151" s="439" t="s">
        <v>939</v>
      </c>
      <c r="L151" s="440" t="s">
        <v>939</v>
      </c>
      <c r="M151" s="434">
        <v>0</v>
      </c>
      <c r="N151" s="438" t="s">
        <v>939</v>
      </c>
      <c r="O151" s="441" t="s">
        <v>939</v>
      </c>
      <c r="P151" s="440" t="s">
        <v>939</v>
      </c>
      <c r="Q151" s="442">
        <v>1</v>
      </c>
      <c r="R151" s="438">
        <v>53295</v>
      </c>
      <c r="S151" s="441">
        <v>950</v>
      </c>
      <c r="T151" s="440">
        <v>56.1</v>
      </c>
      <c r="U151" s="443">
        <v>0</v>
      </c>
      <c r="V151" s="438" t="s">
        <v>939</v>
      </c>
      <c r="W151" s="441" t="s">
        <v>939</v>
      </c>
      <c r="X151" s="444" t="s">
        <v>939</v>
      </c>
      <c r="Y151" s="443">
        <v>0</v>
      </c>
      <c r="Z151" s="438" t="s">
        <v>939</v>
      </c>
      <c r="AA151" s="441" t="s">
        <v>939</v>
      </c>
      <c r="AB151" s="440" t="s">
        <v>939</v>
      </c>
    </row>
    <row r="152" spans="2:28" x14ac:dyDescent="0.25">
      <c r="B152" s="431" t="s">
        <v>971</v>
      </c>
      <c r="C152" s="432" t="s">
        <v>972</v>
      </c>
      <c r="D152" s="433" t="s">
        <v>662</v>
      </c>
      <c r="E152" s="434">
        <v>1</v>
      </c>
      <c r="F152" s="435">
        <v>783014.40000000002</v>
      </c>
      <c r="G152" s="436">
        <v>26880</v>
      </c>
      <c r="H152" s="437">
        <v>29.13</v>
      </c>
      <c r="I152" s="434">
        <v>0</v>
      </c>
      <c r="J152" s="438" t="s">
        <v>939</v>
      </c>
      <c r="K152" s="439" t="s">
        <v>939</v>
      </c>
      <c r="L152" s="440" t="s">
        <v>939</v>
      </c>
      <c r="M152" s="434">
        <v>0</v>
      </c>
      <c r="N152" s="438" t="s">
        <v>939</v>
      </c>
      <c r="O152" s="441" t="s">
        <v>939</v>
      </c>
      <c r="P152" s="440" t="s">
        <v>939</v>
      </c>
      <c r="Q152" s="442">
        <v>1</v>
      </c>
      <c r="R152" s="438">
        <v>783014.40000000002</v>
      </c>
      <c r="S152" s="441">
        <v>26880</v>
      </c>
      <c r="T152" s="440">
        <v>29.13</v>
      </c>
      <c r="U152" s="443">
        <v>0</v>
      </c>
      <c r="V152" s="438" t="s">
        <v>939</v>
      </c>
      <c r="W152" s="441" t="s">
        <v>939</v>
      </c>
      <c r="X152" s="444" t="s">
        <v>939</v>
      </c>
      <c r="Y152" s="443">
        <v>0</v>
      </c>
      <c r="Z152" s="438" t="s">
        <v>939</v>
      </c>
      <c r="AA152" s="441" t="s">
        <v>939</v>
      </c>
      <c r="AB152" s="440" t="s">
        <v>939</v>
      </c>
    </row>
    <row r="153" spans="2:28" x14ac:dyDescent="0.25">
      <c r="B153" s="431" t="s">
        <v>311</v>
      </c>
      <c r="C153" s="432" t="s">
        <v>309</v>
      </c>
      <c r="D153" s="433" t="s">
        <v>653</v>
      </c>
      <c r="E153" s="434">
        <v>6</v>
      </c>
      <c r="F153" s="435">
        <v>135052.82</v>
      </c>
      <c r="G153" s="436">
        <v>2476</v>
      </c>
      <c r="H153" s="437">
        <v>54.54</v>
      </c>
      <c r="I153" s="434">
        <v>0</v>
      </c>
      <c r="J153" s="438" t="s">
        <v>939</v>
      </c>
      <c r="K153" s="439" t="s">
        <v>939</v>
      </c>
      <c r="L153" s="440" t="s">
        <v>939</v>
      </c>
      <c r="M153" s="434">
        <v>2</v>
      </c>
      <c r="N153" s="438">
        <v>21586.720000000001</v>
      </c>
      <c r="O153" s="441">
        <v>756</v>
      </c>
      <c r="P153" s="440">
        <v>28.55</v>
      </c>
      <c r="Q153" s="442">
        <v>3</v>
      </c>
      <c r="R153" s="438">
        <v>73882.5</v>
      </c>
      <c r="S153" s="441">
        <v>1050</v>
      </c>
      <c r="T153" s="440">
        <v>70.36</v>
      </c>
      <c r="U153" s="443">
        <v>1</v>
      </c>
      <c r="V153" s="438">
        <v>39583.599999999999</v>
      </c>
      <c r="W153" s="441">
        <v>670</v>
      </c>
      <c r="X153" s="444">
        <v>59.08</v>
      </c>
      <c r="Y153" s="443">
        <v>0</v>
      </c>
      <c r="Z153" s="438" t="s">
        <v>939</v>
      </c>
      <c r="AA153" s="441" t="s">
        <v>939</v>
      </c>
      <c r="AB153" s="440" t="s">
        <v>939</v>
      </c>
    </row>
    <row r="154" spans="2:28" x14ac:dyDescent="0.25">
      <c r="B154" s="431" t="s">
        <v>99</v>
      </c>
      <c r="C154" s="432" t="s">
        <v>310</v>
      </c>
      <c r="D154" s="433" t="s">
        <v>653</v>
      </c>
      <c r="E154" s="434">
        <v>17</v>
      </c>
      <c r="F154" s="435">
        <v>481182.31999999989</v>
      </c>
      <c r="G154" s="436">
        <v>14232</v>
      </c>
      <c r="H154" s="437">
        <v>33.81</v>
      </c>
      <c r="I154" s="434">
        <v>3</v>
      </c>
      <c r="J154" s="438">
        <v>64021.9</v>
      </c>
      <c r="K154" s="439">
        <v>1930</v>
      </c>
      <c r="L154" s="440">
        <v>33.17</v>
      </c>
      <c r="M154" s="434">
        <v>6</v>
      </c>
      <c r="N154" s="438">
        <v>131274.6</v>
      </c>
      <c r="O154" s="441">
        <v>3670</v>
      </c>
      <c r="P154" s="440">
        <v>35.770000000000003</v>
      </c>
      <c r="Q154" s="442">
        <v>4</v>
      </c>
      <c r="R154" s="438">
        <v>201666.9</v>
      </c>
      <c r="S154" s="441">
        <v>6330</v>
      </c>
      <c r="T154" s="440">
        <v>31.86</v>
      </c>
      <c r="U154" s="443">
        <v>4</v>
      </c>
      <c r="V154" s="438">
        <v>84218.92</v>
      </c>
      <c r="W154" s="441">
        <v>2302</v>
      </c>
      <c r="X154" s="444">
        <v>36.590000000000003</v>
      </c>
      <c r="Y154" s="443">
        <v>0</v>
      </c>
      <c r="Z154" s="438" t="s">
        <v>939</v>
      </c>
      <c r="AA154" s="441" t="s">
        <v>939</v>
      </c>
      <c r="AB154" s="440" t="s">
        <v>939</v>
      </c>
    </row>
    <row r="155" spans="2:28" x14ac:dyDescent="0.25">
      <c r="B155" s="431" t="s">
        <v>312</v>
      </c>
      <c r="C155" s="432" t="s">
        <v>784</v>
      </c>
      <c r="D155" s="433" t="s">
        <v>653</v>
      </c>
      <c r="E155" s="434">
        <v>1</v>
      </c>
      <c r="F155" s="435">
        <v>44968</v>
      </c>
      <c r="G155" s="436">
        <v>700</v>
      </c>
      <c r="H155" s="437">
        <v>64.239999999999995</v>
      </c>
      <c r="I155" s="434">
        <v>0</v>
      </c>
      <c r="J155" s="438" t="s">
        <v>939</v>
      </c>
      <c r="K155" s="439" t="s">
        <v>939</v>
      </c>
      <c r="L155" s="440" t="s">
        <v>939</v>
      </c>
      <c r="M155" s="434">
        <v>0</v>
      </c>
      <c r="N155" s="438" t="s">
        <v>939</v>
      </c>
      <c r="O155" s="441" t="s">
        <v>939</v>
      </c>
      <c r="P155" s="440" t="s">
        <v>939</v>
      </c>
      <c r="Q155" s="442">
        <v>0</v>
      </c>
      <c r="R155" s="438" t="s">
        <v>939</v>
      </c>
      <c r="S155" s="441" t="s">
        <v>939</v>
      </c>
      <c r="T155" s="440" t="s">
        <v>939</v>
      </c>
      <c r="U155" s="443">
        <v>1</v>
      </c>
      <c r="V155" s="438">
        <v>44968</v>
      </c>
      <c r="W155" s="441">
        <v>700</v>
      </c>
      <c r="X155" s="444">
        <v>64.239999999999995</v>
      </c>
      <c r="Y155" s="443">
        <v>0</v>
      </c>
      <c r="Z155" s="438" t="s">
        <v>939</v>
      </c>
      <c r="AA155" s="441" t="s">
        <v>939</v>
      </c>
      <c r="AB155" s="440" t="s">
        <v>939</v>
      </c>
    </row>
    <row r="156" spans="2:28" x14ac:dyDescent="0.25">
      <c r="B156" s="431" t="s">
        <v>785</v>
      </c>
      <c r="C156" s="432" t="s">
        <v>100</v>
      </c>
      <c r="D156" s="433" t="s">
        <v>658</v>
      </c>
      <c r="E156" s="434">
        <v>6</v>
      </c>
      <c r="F156" s="435">
        <v>231891.84999999998</v>
      </c>
      <c r="G156" s="436">
        <v>83445</v>
      </c>
      <c r="H156" s="437">
        <v>2.78</v>
      </c>
      <c r="I156" s="434">
        <v>3</v>
      </c>
      <c r="J156" s="438">
        <v>86446.75</v>
      </c>
      <c r="K156" s="439">
        <v>28625</v>
      </c>
      <c r="L156" s="440">
        <v>3.02</v>
      </c>
      <c r="M156" s="434">
        <v>0</v>
      </c>
      <c r="N156" s="438" t="s">
        <v>939</v>
      </c>
      <c r="O156" s="441" t="s">
        <v>939</v>
      </c>
      <c r="P156" s="440" t="s">
        <v>939</v>
      </c>
      <c r="Q156" s="442">
        <v>2</v>
      </c>
      <c r="R156" s="438">
        <v>116961.7</v>
      </c>
      <c r="S156" s="441">
        <v>53750</v>
      </c>
      <c r="T156" s="440">
        <v>2.1800000000000002</v>
      </c>
      <c r="U156" s="443">
        <v>1</v>
      </c>
      <c r="V156" s="438">
        <v>28483.4</v>
      </c>
      <c r="W156" s="441">
        <v>1070</v>
      </c>
      <c r="X156" s="444">
        <v>26.62</v>
      </c>
      <c r="Y156" s="443">
        <v>0</v>
      </c>
      <c r="Z156" s="438" t="s">
        <v>939</v>
      </c>
      <c r="AA156" s="441" t="s">
        <v>939</v>
      </c>
      <c r="AB156" s="440" t="s">
        <v>939</v>
      </c>
    </row>
    <row r="157" spans="2:28" x14ac:dyDescent="0.25">
      <c r="B157" s="431" t="s">
        <v>101</v>
      </c>
      <c r="C157" s="432" t="s">
        <v>100</v>
      </c>
      <c r="D157" s="433" t="s">
        <v>658</v>
      </c>
      <c r="E157" s="434">
        <v>33</v>
      </c>
      <c r="F157" s="435">
        <v>5047236.3</v>
      </c>
      <c r="G157" s="436">
        <v>2215963</v>
      </c>
      <c r="H157" s="437">
        <v>2.2799999999999998</v>
      </c>
      <c r="I157" s="434">
        <v>8</v>
      </c>
      <c r="J157" s="438">
        <v>560714.20000000007</v>
      </c>
      <c r="K157" s="439">
        <v>258120</v>
      </c>
      <c r="L157" s="440">
        <v>2.17</v>
      </c>
      <c r="M157" s="434">
        <v>10</v>
      </c>
      <c r="N157" s="438">
        <v>1565790.1</v>
      </c>
      <c r="O157" s="441">
        <v>782986</v>
      </c>
      <c r="P157" s="440">
        <v>2</v>
      </c>
      <c r="Q157" s="442">
        <v>8</v>
      </c>
      <c r="R157" s="438">
        <v>2286329.2000000002</v>
      </c>
      <c r="S157" s="441">
        <v>1017770</v>
      </c>
      <c r="T157" s="440">
        <v>2.25</v>
      </c>
      <c r="U157" s="443">
        <v>6</v>
      </c>
      <c r="V157" s="438">
        <v>609052.80000000005</v>
      </c>
      <c r="W157" s="441">
        <v>155587</v>
      </c>
      <c r="X157" s="444">
        <v>3.91</v>
      </c>
      <c r="Y157" s="443">
        <v>1</v>
      </c>
      <c r="Z157" s="438">
        <v>25350</v>
      </c>
      <c r="AA157" s="441">
        <v>1500</v>
      </c>
      <c r="AB157" s="440">
        <v>16.899999999999999</v>
      </c>
    </row>
    <row r="158" spans="2:28" x14ac:dyDescent="0.25">
      <c r="B158" s="431" t="s">
        <v>716</v>
      </c>
      <c r="C158" s="432" t="s">
        <v>717</v>
      </c>
      <c r="D158" s="433" t="s">
        <v>658</v>
      </c>
      <c r="E158" s="434">
        <v>4</v>
      </c>
      <c r="F158" s="435">
        <v>506100</v>
      </c>
      <c r="G158" s="436">
        <v>472500</v>
      </c>
      <c r="H158" s="437">
        <v>1.07</v>
      </c>
      <c r="I158" s="434">
        <v>2</v>
      </c>
      <c r="J158" s="438">
        <v>188500</v>
      </c>
      <c r="K158" s="439">
        <v>203500</v>
      </c>
      <c r="L158" s="440">
        <v>0.93</v>
      </c>
      <c r="M158" s="434">
        <v>1</v>
      </c>
      <c r="N158" s="438">
        <v>25280</v>
      </c>
      <c r="O158" s="441">
        <v>8000</v>
      </c>
      <c r="P158" s="440">
        <v>3.16</v>
      </c>
      <c r="Q158" s="442">
        <v>1</v>
      </c>
      <c r="R158" s="438">
        <v>292320</v>
      </c>
      <c r="S158" s="441">
        <v>261000</v>
      </c>
      <c r="T158" s="440">
        <v>1.1200000000000001</v>
      </c>
      <c r="U158" s="443">
        <v>0</v>
      </c>
      <c r="V158" s="438" t="s">
        <v>939</v>
      </c>
      <c r="W158" s="441" t="s">
        <v>939</v>
      </c>
      <c r="X158" s="444" t="s">
        <v>939</v>
      </c>
      <c r="Y158" s="443">
        <v>0</v>
      </c>
      <c r="Z158" s="438" t="s">
        <v>939</v>
      </c>
      <c r="AA158" s="441" t="s">
        <v>939</v>
      </c>
      <c r="AB158" s="440" t="s">
        <v>939</v>
      </c>
    </row>
    <row r="159" spans="2:28" x14ac:dyDescent="0.25">
      <c r="B159" s="431" t="s">
        <v>316</v>
      </c>
      <c r="C159" s="432" t="s">
        <v>317</v>
      </c>
      <c r="D159" s="433" t="s">
        <v>658</v>
      </c>
      <c r="E159" s="434">
        <v>1</v>
      </c>
      <c r="F159" s="435">
        <v>3371.27</v>
      </c>
      <c r="G159" s="436">
        <v>119</v>
      </c>
      <c r="H159" s="437">
        <v>28.33</v>
      </c>
      <c r="I159" s="434">
        <v>0</v>
      </c>
      <c r="J159" s="438" t="s">
        <v>939</v>
      </c>
      <c r="K159" s="439" t="s">
        <v>939</v>
      </c>
      <c r="L159" s="440" t="s">
        <v>939</v>
      </c>
      <c r="M159" s="434">
        <v>0</v>
      </c>
      <c r="N159" s="438" t="s">
        <v>939</v>
      </c>
      <c r="O159" s="441" t="s">
        <v>939</v>
      </c>
      <c r="P159" s="440" t="s">
        <v>939</v>
      </c>
      <c r="Q159" s="442">
        <v>1</v>
      </c>
      <c r="R159" s="438">
        <v>3371.27</v>
      </c>
      <c r="S159" s="441">
        <v>119</v>
      </c>
      <c r="T159" s="440">
        <v>28.33</v>
      </c>
      <c r="U159" s="443">
        <v>0</v>
      </c>
      <c r="V159" s="438" t="s">
        <v>939</v>
      </c>
      <c r="W159" s="441" t="s">
        <v>939</v>
      </c>
      <c r="X159" s="444" t="s">
        <v>939</v>
      </c>
      <c r="Y159" s="443">
        <v>0</v>
      </c>
      <c r="Z159" s="438" t="s">
        <v>939</v>
      </c>
      <c r="AA159" s="441" t="s">
        <v>939</v>
      </c>
      <c r="AB159" s="440" t="s">
        <v>939</v>
      </c>
    </row>
    <row r="160" spans="2:28" x14ac:dyDescent="0.25">
      <c r="B160" s="431" t="s">
        <v>318</v>
      </c>
      <c r="C160" s="432" t="s">
        <v>719</v>
      </c>
      <c r="D160" s="433" t="s">
        <v>658</v>
      </c>
      <c r="E160" s="434">
        <v>3</v>
      </c>
      <c r="F160" s="435">
        <v>62091.7</v>
      </c>
      <c r="G160" s="436">
        <v>61150</v>
      </c>
      <c r="H160" s="437">
        <v>1.02</v>
      </c>
      <c r="I160" s="434">
        <v>3</v>
      </c>
      <c r="J160" s="438">
        <v>62091.7</v>
      </c>
      <c r="K160" s="439">
        <v>61150</v>
      </c>
      <c r="L160" s="440">
        <v>1.02</v>
      </c>
      <c r="M160" s="434">
        <v>0</v>
      </c>
      <c r="N160" s="438" t="s">
        <v>939</v>
      </c>
      <c r="O160" s="441" t="s">
        <v>939</v>
      </c>
      <c r="P160" s="440" t="s">
        <v>939</v>
      </c>
      <c r="Q160" s="442">
        <v>0</v>
      </c>
      <c r="R160" s="438" t="s">
        <v>939</v>
      </c>
      <c r="S160" s="441" t="s">
        <v>939</v>
      </c>
      <c r="T160" s="440" t="s">
        <v>939</v>
      </c>
      <c r="U160" s="443">
        <v>0</v>
      </c>
      <c r="V160" s="438" t="s">
        <v>939</v>
      </c>
      <c r="W160" s="441" t="s">
        <v>939</v>
      </c>
      <c r="X160" s="444" t="s">
        <v>939</v>
      </c>
      <c r="Y160" s="443">
        <v>0</v>
      </c>
      <c r="Z160" s="438" t="s">
        <v>939</v>
      </c>
      <c r="AA160" s="441" t="s">
        <v>939</v>
      </c>
      <c r="AB160" s="440" t="s">
        <v>939</v>
      </c>
    </row>
    <row r="161" spans="2:28" x14ac:dyDescent="0.25">
      <c r="B161" s="431" t="s">
        <v>319</v>
      </c>
      <c r="C161" s="432" t="s">
        <v>789</v>
      </c>
      <c r="D161" s="433" t="s">
        <v>658</v>
      </c>
      <c r="E161" s="434">
        <v>1</v>
      </c>
      <c r="F161" s="435">
        <v>402192</v>
      </c>
      <c r="G161" s="436">
        <v>105840</v>
      </c>
      <c r="H161" s="437">
        <v>3.8</v>
      </c>
      <c r="I161" s="434">
        <v>1</v>
      </c>
      <c r="J161" s="438">
        <v>402192</v>
      </c>
      <c r="K161" s="439">
        <v>105840</v>
      </c>
      <c r="L161" s="440">
        <v>3.8</v>
      </c>
      <c r="M161" s="434">
        <v>0</v>
      </c>
      <c r="N161" s="438" t="s">
        <v>939</v>
      </c>
      <c r="O161" s="441" t="s">
        <v>939</v>
      </c>
      <c r="P161" s="440" t="s">
        <v>939</v>
      </c>
      <c r="Q161" s="442">
        <v>0</v>
      </c>
      <c r="R161" s="438" t="s">
        <v>939</v>
      </c>
      <c r="S161" s="441" t="s">
        <v>939</v>
      </c>
      <c r="T161" s="440" t="s">
        <v>939</v>
      </c>
      <c r="U161" s="443">
        <v>0</v>
      </c>
      <c r="V161" s="438" t="s">
        <v>939</v>
      </c>
      <c r="W161" s="441" t="s">
        <v>939</v>
      </c>
      <c r="X161" s="444" t="s">
        <v>939</v>
      </c>
      <c r="Y161" s="443">
        <v>0</v>
      </c>
      <c r="Z161" s="438" t="s">
        <v>939</v>
      </c>
      <c r="AA161" s="441" t="s">
        <v>939</v>
      </c>
      <c r="AB161" s="440" t="s">
        <v>939</v>
      </c>
    </row>
    <row r="162" spans="2:28" x14ac:dyDescent="0.25">
      <c r="B162" s="431" t="s">
        <v>792</v>
      </c>
      <c r="C162" s="432" t="s">
        <v>793</v>
      </c>
      <c r="D162" s="433" t="s">
        <v>658</v>
      </c>
      <c r="E162" s="434">
        <v>1</v>
      </c>
      <c r="F162" s="435">
        <v>75816</v>
      </c>
      <c r="G162" s="436">
        <v>31200</v>
      </c>
      <c r="H162" s="437">
        <v>2.4300000000000002</v>
      </c>
      <c r="I162" s="434">
        <v>0</v>
      </c>
      <c r="J162" s="438" t="s">
        <v>939</v>
      </c>
      <c r="K162" s="439" t="s">
        <v>939</v>
      </c>
      <c r="L162" s="440" t="s">
        <v>939</v>
      </c>
      <c r="M162" s="434">
        <v>1</v>
      </c>
      <c r="N162" s="438">
        <v>75816</v>
      </c>
      <c r="O162" s="441">
        <v>31200</v>
      </c>
      <c r="P162" s="440">
        <v>2.4300000000000002</v>
      </c>
      <c r="Q162" s="442">
        <v>0</v>
      </c>
      <c r="R162" s="438" t="s">
        <v>939</v>
      </c>
      <c r="S162" s="441" t="s">
        <v>939</v>
      </c>
      <c r="T162" s="440" t="s">
        <v>939</v>
      </c>
      <c r="U162" s="443">
        <v>0</v>
      </c>
      <c r="V162" s="438" t="s">
        <v>939</v>
      </c>
      <c r="W162" s="441" t="s">
        <v>939</v>
      </c>
      <c r="X162" s="444" t="s">
        <v>939</v>
      </c>
      <c r="Y162" s="443">
        <v>0</v>
      </c>
      <c r="Z162" s="438" t="s">
        <v>939</v>
      </c>
      <c r="AA162" s="441" t="s">
        <v>939</v>
      </c>
      <c r="AB162" s="440" t="s">
        <v>939</v>
      </c>
    </row>
    <row r="163" spans="2:28" x14ac:dyDescent="0.25">
      <c r="B163" s="431" t="s">
        <v>794</v>
      </c>
      <c r="C163" s="432" t="s">
        <v>795</v>
      </c>
      <c r="D163" s="433" t="s">
        <v>658</v>
      </c>
      <c r="E163" s="434">
        <v>1</v>
      </c>
      <c r="F163" s="435">
        <v>385519.5</v>
      </c>
      <c r="G163" s="436">
        <v>46170</v>
      </c>
      <c r="H163" s="437">
        <v>8.35</v>
      </c>
      <c r="I163" s="434">
        <v>0</v>
      </c>
      <c r="J163" s="438" t="s">
        <v>939</v>
      </c>
      <c r="K163" s="439" t="s">
        <v>939</v>
      </c>
      <c r="L163" s="440" t="s">
        <v>939</v>
      </c>
      <c r="M163" s="434">
        <v>0</v>
      </c>
      <c r="N163" s="438" t="s">
        <v>939</v>
      </c>
      <c r="O163" s="441" t="s">
        <v>939</v>
      </c>
      <c r="P163" s="440" t="s">
        <v>939</v>
      </c>
      <c r="Q163" s="442">
        <v>1</v>
      </c>
      <c r="R163" s="438">
        <v>385519.5</v>
      </c>
      <c r="S163" s="441">
        <v>46170</v>
      </c>
      <c r="T163" s="440">
        <v>8.35</v>
      </c>
      <c r="U163" s="443">
        <v>0</v>
      </c>
      <c r="V163" s="438" t="s">
        <v>939</v>
      </c>
      <c r="W163" s="441" t="s">
        <v>939</v>
      </c>
      <c r="X163" s="444" t="s">
        <v>939</v>
      </c>
      <c r="Y163" s="443">
        <v>0</v>
      </c>
      <c r="Z163" s="438" t="s">
        <v>939</v>
      </c>
      <c r="AA163" s="441" t="s">
        <v>939</v>
      </c>
      <c r="AB163" s="440" t="s">
        <v>939</v>
      </c>
    </row>
    <row r="164" spans="2:28" x14ac:dyDescent="0.25">
      <c r="B164" s="431" t="s">
        <v>796</v>
      </c>
      <c r="C164" s="432" t="s">
        <v>795</v>
      </c>
      <c r="D164" s="433" t="s">
        <v>658</v>
      </c>
      <c r="E164" s="434">
        <v>1</v>
      </c>
      <c r="F164" s="435">
        <v>530391.84</v>
      </c>
      <c r="G164" s="436">
        <v>126888</v>
      </c>
      <c r="H164" s="437">
        <v>4.18</v>
      </c>
      <c r="I164" s="434">
        <v>1</v>
      </c>
      <c r="J164" s="438">
        <v>530391.84</v>
      </c>
      <c r="K164" s="439">
        <v>126888</v>
      </c>
      <c r="L164" s="440">
        <v>4.18</v>
      </c>
      <c r="M164" s="434">
        <v>0</v>
      </c>
      <c r="N164" s="438" t="s">
        <v>939</v>
      </c>
      <c r="O164" s="441" t="s">
        <v>939</v>
      </c>
      <c r="P164" s="440" t="s">
        <v>939</v>
      </c>
      <c r="Q164" s="442">
        <v>0</v>
      </c>
      <c r="R164" s="438" t="s">
        <v>939</v>
      </c>
      <c r="S164" s="441" t="s">
        <v>939</v>
      </c>
      <c r="T164" s="440" t="s">
        <v>939</v>
      </c>
      <c r="U164" s="443">
        <v>0</v>
      </c>
      <c r="V164" s="438" t="s">
        <v>939</v>
      </c>
      <c r="W164" s="441" t="s">
        <v>939</v>
      </c>
      <c r="X164" s="444" t="s">
        <v>939</v>
      </c>
      <c r="Y164" s="443">
        <v>0</v>
      </c>
      <c r="Z164" s="438" t="s">
        <v>939</v>
      </c>
      <c r="AA164" s="441" t="s">
        <v>939</v>
      </c>
      <c r="AB164" s="440" t="s">
        <v>939</v>
      </c>
    </row>
    <row r="165" spans="2:28" x14ac:dyDescent="0.25">
      <c r="B165" s="431" t="s">
        <v>322</v>
      </c>
      <c r="C165" s="432" t="s">
        <v>797</v>
      </c>
      <c r="D165" s="433" t="s">
        <v>658</v>
      </c>
      <c r="E165" s="434">
        <v>2</v>
      </c>
      <c r="F165" s="435">
        <v>3335190.24</v>
      </c>
      <c r="G165" s="436">
        <v>779206</v>
      </c>
      <c r="H165" s="437">
        <v>4.28</v>
      </c>
      <c r="I165" s="434">
        <v>1</v>
      </c>
      <c r="J165" s="438">
        <v>1531763.44</v>
      </c>
      <c r="K165" s="439">
        <v>365576</v>
      </c>
      <c r="L165" s="440">
        <v>4.1900000000000004</v>
      </c>
      <c r="M165" s="434">
        <v>0</v>
      </c>
      <c r="N165" s="438" t="s">
        <v>939</v>
      </c>
      <c r="O165" s="441" t="s">
        <v>939</v>
      </c>
      <c r="P165" s="440" t="s">
        <v>939</v>
      </c>
      <c r="Q165" s="442">
        <v>1</v>
      </c>
      <c r="R165" s="438">
        <v>1803426.8</v>
      </c>
      <c r="S165" s="441">
        <v>413630</v>
      </c>
      <c r="T165" s="440">
        <v>4.3600000000000003</v>
      </c>
      <c r="U165" s="443">
        <v>0</v>
      </c>
      <c r="V165" s="438" t="s">
        <v>939</v>
      </c>
      <c r="W165" s="441" t="s">
        <v>939</v>
      </c>
      <c r="X165" s="444" t="s">
        <v>939</v>
      </c>
      <c r="Y165" s="443">
        <v>0</v>
      </c>
      <c r="Z165" s="438" t="s">
        <v>939</v>
      </c>
      <c r="AA165" s="441" t="s">
        <v>939</v>
      </c>
      <c r="AB165" s="440" t="s">
        <v>939</v>
      </c>
    </row>
    <row r="166" spans="2:28" x14ac:dyDescent="0.25">
      <c r="B166" s="431" t="s">
        <v>324</v>
      </c>
      <c r="C166" s="432" t="s">
        <v>323</v>
      </c>
      <c r="D166" s="433" t="s">
        <v>658</v>
      </c>
      <c r="E166" s="434">
        <v>2</v>
      </c>
      <c r="F166" s="435">
        <v>13155.5</v>
      </c>
      <c r="G166" s="436">
        <v>895</v>
      </c>
      <c r="H166" s="437">
        <v>14.7</v>
      </c>
      <c r="I166" s="434">
        <v>1</v>
      </c>
      <c r="J166" s="438">
        <v>11007.5</v>
      </c>
      <c r="K166" s="439">
        <v>595</v>
      </c>
      <c r="L166" s="440">
        <v>18.5</v>
      </c>
      <c r="M166" s="434">
        <v>0</v>
      </c>
      <c r="N166" s="438" t="s">
        <v>939</v>
      </c>
      <c r="O166" s="441" t="s">
        <v>939</v>
      </c>
      <c r="P166" s="440" t="s">
        <v>939</v>
      </c>
      <c r="Q166" s="442">
        <v>1</v>
      </c>
      <c r="R166" s="438">
        <v>2148</v>
      </c>
      <c r="S166" s="441">
        <v>300</v>
      </c>
      <c r="T166" s="440">
        <v>7.16</v>
      </c>
      <c r="U166" s="443">
        <v>0</v>
      </c>
      <c r="V166" s="438" t="s">
        <v>939</v>
      </c>
      <c r="W166" s="441" t="s">
        <v>939</v>
      </c>
      <c r="X166" s="444" t="s">
        <v>939</v>
      </c>
      <c r="Y166" s="443">
        <v>0</v>
      </c>
      <c r="Z166" s="438" t="s">
        <v>939</v>
      </c>
      <c r="AA166" s="441" t="s">
        <v>939</v>
      </c>
      <c r="AB166" s="440" t="s">
        <v>939</v>
      </c>
    </row>
    <row r="167" spans="2:28" x14ac:dyDescent="0.25">
      <c r="B167" s="431" t="s">
        <v>973</v>
      </c>
      <c r="C167" s="432" t="s">
        <v>720</v>
      </c>
      <c r="D167" s="433" t="s">
        <v>653</v>
      </c>
      <c r="E167" s="434">
        <v>1</v>
      </c>
      <c r="F167" s="435">
        <v>8002940</v>
      </c>
      <c r="G167" s="436">
        <v>66140</v>
      </c>
      <c r="H167" s="437">
        <v>121</v>
      </c>
      <c r="I167" s="434">
        <v>0</v>
      </c>
      <c r="J167" s="438" t="s">
        <v>939</v>
      </c>
      <c r="K167" s="439" t="s">
        <v>939</v>
      </c>
      <c r="L167" s="440" t="s">
        <v>939</v>
      </c>
      <c r="M167" s="434">
        <v>0</v>
      </c>
      <c r="N167" s="438" t="s">
        <v>939</v>
      </c>
      <c r="O167" s="441" t="s">
        <v>939</v>
      </c>
      <c r="P167" s="440" t="s">
        <v>939</v>
      </c>
      <c r="Q167" s="442">
        <v>1</v>
      </c>
      <c r="R167" s="438">
        <v>8002940</v>
      </c>
      <c r="S167" s="441">
        <v>66140</v>
      </c>
      <c r="T167" s="440">
        <v>121</v>
      </c>
      <c r="U167" s="443">
        <v>0</v>
      </c>
      <c r="V167" s="438" t="s">
        <v>939</v>
      </c>
      <c r="W167" s="441" t="s">
        <v>939</v>
      </c>
      <c r="X167" s="444" t="s">
        <v>939</v>
      </c>
      <c r="Y167" s="443">
        <v>0</v>
      </c>
      <c r="Z167" s="438" t="s">
        <v>939</v>
      </c>
      <c r="AA167" s="441" t="s">
        <v>939</v>
      </c>
      <c r="AB167" s="440" t="s">
        <v>939</v>
      </c>
    </row>
    <row r="168" spans="2:28" x14ac:dyDescent="0.25">
      <c r="B168" s="431" t="s">
        <v>974</v>
      </c>
      <c r="C168" s="432" t="s">
        <v>720</v>
      </c>
      <c r="D168" s="433" t="s">
        <v>653</v>
      </c>
      <c r="E168" s="434">
        <v>1</v>
      </c>
      <c r="F168" s="435">
        <v>1466850</v>
      </c>
      <c r="G168" s="436">
        <v>12700</v>
      </c>
      <c r="H168" s="437">
        <v>115.5</v>
      </c>
      <c r="I168" s="434">
        <v>1</v>
      </c>
      <c r="J168" s="438">
        <v>1466850</v>
      </c>
      <c r="K168" s="439">
        <v>12700</v>
      </c>
      <c r="L168" s="440">
        <v>115.5</v>
      </c>
      <c r="M168" s="434">
        <v>0</v>
      </c>
      <c r="N168" s="438" t="s">
        <v>939</v>
      </c>
      <c r="O168" s="441" t="s">
        <v>939</v>
      </c>
      <c r="P168" s="440" t="s">
        <v>939</v>
      </c>
      <c r="Q168" s="442">
        <v>0</v>
      </c>
      <c r="R168" s="438" t="s">
        <v>939</v>
      </c>
      <c r="S168" s="441" t="s">
        <v>939</v>
      </c>
      <c r="T168" s="440" t="s">
        <v>939</v>
      </c>
      <c r="U168" s="443">
        <v>0</v>
      </c>
      <c r="V168" s="438" t="s">
        <v>939</v>
      </c>
      <c r="W168" s="441" t="s">
        <v>939</v>
      </c>
      <c r="X168" s="444" t="s">
        <v>939</v>
      </c>
      <c r="Y168" s="443">
        <v>0</v>
      </c>
      <c r="Z168" s="438" t="s">
        <v>939</v>
      </c>
      <c r="AA168" s="441" t="s">
        <v>939</v>
      </c>
      <c r="AB168" s="440" t="s">
        <v>939</v>
      </c>
    </row>
    <row r="169" spans="2:28" x14ac:dyDescent="0.25">
      <c r="B169" s="431" t="s">
        <v>326</v>
      </c>
      <c r="C169" s="432" t="s">
        <v>327</v>
      </c>
      <c r="D169" s="433" t="s">
        <v>653</v>
      </c>
      <c r="E169" s="434">
        <v>13</v>
      </c>
      <c r="F169" s="435">
        <v>48093218.099999994</v>
      </c>
      <c r="G169" s="436">
        <v>599560</v>
      </c>
      <c r="H169" s="437">
        <v>80.209999999999994</v>
      </c>
      <c r="I169" s="434">
        <v>3</v>
      </c>
      <c r="J169" s="438">
        <v>5181745.3</v>
      </c>
      <c r="K169" s="439">
        <v>69450</v>
      </c>
      <c r="L169" s="440">
        <v>74.61</v>
      </c>
      <c r="M169" s="434">
        <v>4</v>
      </c>
      <c r="N169" s="438">
        <v>9555291.1999999993</v>
      </c>
      <c r="O169" s="441">
        <v>111080</v>
      </c>
      <c r="P169" s="440">
        <v>86.02</v>
      </c>
      <c r="Q169" s="442">
        <v>5</v>
      </c>
      <c r="R169" s="438">
        <v>31146006.600000001</v>
      </c>
      <c r="S169" s="441">
        <v>395530</v>
      </c>
      <c r="T169" s="440">
        <v>78.739999999999995</v>
      </c>
      <c r="U169" s="443">
        <v>0</v>
      </c>
      <c r="V169" s="438" t="s">
        <v>939</v>
      </c>
      <c r="W169" s="441" t="s">
        <v>939</v>
      </c>
      <c r="X169" s="444" t="s">
        <v>939</v>
      </c>
      <c r="Y169" s="443">
        <v>0</v>
      </c>
      <c r="Z169" s="438" t="s">
        <v>939</v>
      </c>
      <c r="AA169" s="441" t="s">
        <v>939</v>
      </c>
      <c r="AB169" s="440" t="s">
        <v>939</v>
      </c>
    </row>
    <row r="170" spans="2:28" x14ac:dyDescent="0.25">
      <c r="B170" s="431" t="s">
        <v>30</v>
      </c>
      <c r="C170" s="432" t="s">
        <v>328</v>
      </c>
      <c r="D170" s="433" t="s">
        <v>653</v>
      </c>
      <c r="E170" s="434">
        <v>12</v>
      </c>
      <c r="F170" s="435">
        <v>47053728.060000002</v>
      </c>
      <c r="G170" s="436">
        <v>576098</v>
      </c>
      <c r="H170" s="437">
        <v>81.680000000000007</v>
      </c>
      <c r="I170" s="434">
        <v>1</v>
      </c>
      <c r="J170" s="438">
        <v>4024888</v>
      </c>
      <c r="K170" s="439">
        <v>57400</v>
      </c>
      <c r="L170" s="440">
        <v>70.12</v>
      </c>
      <c r="M170" s="434">
        <v>5</v>
      </c>
      <c r="N170" s="438">
        <v>18457218.600000001</v>
      </c>
      <c r="O170" s="441">
        <v>235580</v>
      </c>
      <c r="P170" s="440">
        <v>78.349999999999994</v>
      </c>
      <c r="Q170" s="442">
        <v>3</v>
      </c>
      <c r="R170" s="438">
        <v>6584044.3600000003</v>
      </c>
      <c r="S170" s="441">
        <v>66608</v>
      </c>
      <c r="T170" s="440">
        <v>98.85</v>
      </c>
      <c r="U170" s="443">
        <v>2</v>
      </c>
      <c r="V170" s="438">
        <v>17111031.5</v>
      </c>
      <c r="W170" s="441">
        <v>211630</v>
      </c>
      <c r="X170" s="444">
        <v>80.849999999999994</v>
      </c>
      <c r="Y170" s="443">
        <v>1</v>
      </c>
      <c r="Z170" s="438">
        <v>876545.6</v>
      </c>
      <c r="AA170" s="441">
        <v>4880</v>
      </c>
      <c r="AB170" s="440">
        <v>179.62</v>
      </c>
    </row>
    <row r="171" spans="2:28" x14ac:dyDescent="0.25">
      <c r="B171" s="431" t="s">
        <v>102</v>
      </c>
      <c r="C171" s="432" t="s">
        <v>329</v>
      </c>
      <c r="D171" s="433" t="s">
        <v>653</v>
      </c>
      <c r="E171" s="434">
        <v>15</v>
      </c>
      <c r="F171" s="435">
        <v>33764121.260000005</v>
      </c>
      <c r="G171" s="436">
        <v>422932</v>
      </c>
      <c r="H171" s="437">
        <v>79.83</v>
      </c>
      <c r="I171" s="434">
        <v>3</v>
      </c>
      <c r="J171" s="438">
        <v>9951866</v>
      </c>
      <c r="K171" s="439">
        <v>134900</v>
      </c>
      <c r="L171" s="440">
        <v>73.77</v>
      </c>
      <c r="M171" s="434">
        <v>2</v>
      </c>
      <c r="N171" s="438">
        <v>2865184</v>
      </c>
      <c r="O171" s="441">
        <v>37200</v>
      </c>
      <c r="P171" s="440">
        <v>77.02</v>
      </c>
      <c r="Q171" s="442">
        <v>5</v>
      </c>
      <c r="R171" s="438">
        <v>9186425</v>
      </c>
      <c r="S171" s="441">
        <v>113600</v>
      </c>
      <c r="T171" s="440">
        <v>80.87</v>
      </c>
      <c r="U171" s="443">
        <v>5</v>
      </c>
      <c r="V171" s="438">
        <v>11760646.26</v>
      </c>
      <c r="W171" s="441">
        <v>137232</v>
      </c>
      <c r="X171" s="444">
        <v>85.7</v>
      </c>
      <c r="Y171" s="443">
        <v>0</v>
      </c>
      <c r="Z171" s="438" t="s">
        <v>939</v>
      </c>
      <c r="AA171" s="441" t="s">
        <v>939</v>
      </c>
      <c r="AB171" s="440" t="s">
        <v>939</v>
      </c>
    </row>
    <row r="172" spans="2:28" x14ac:dyDescent="0.25">
      <c r="B172" s="431" t="s">
        <v>31</v>
      </c>
      <c r="C172" s="432" t="s">
        <v>330</v>
      </c>
      <c r="D172" s="433" t="s">
        <v>653</v>
      </c>
      <c r="E172" s="434">
        <v>4</v>
      </c>
      <c r="F172" s="435">
        <v>6011449.5</v>
      </c>
      <c r="G172" s="436">
        <v>75550</v>
      </c>
      <c r="H172" s="437">
        <v>79.569999999999993</v>
      </c>
      <c r="I172" s="434">
        <v>0</v>
      </c>
      <c r="J172" s="438" t="s">
        <v>939</v>
      </c>
      <c r="K172" s="439" t="s">
        <v>939</v>
      </c>
      <c r="L172" s="440" t="s">
        <v>939</v>
      </c>
      <c r="M172" s="434">
        <v>3</v>
      </c>
      <c r="N172" s="438">
        <v>5885391</v>
      </c>
      <c r="O172" s="441">
        <v>75100</v>
      </c>
      <c r="P172" s="440">
        <v>78.37</v>
      </c>
      <c r="Q172" s="442">
        <v>0</v>
      </c>
      <c r="R172" s="438" t="s">
        <v>939</v>
      </c>
      <c r="S172" s="441" t="s">
        <v>939</v>
      </c>
      <c r="T172" s="440" t="s">
        <v>939</v>
      </c>
      <c r="U172" s="443">
        <v>1</v>
      </c>
      <c r="V172" s="438">
        <v>126058.5</v>
      </c>
      <c r="W172" s="441">
        <v>450</v>
      </c>
      <c r="X172" s="444">
        <v>280.13</v>
      </c>
      <c r="Y172" s="443">
        <v>0</v>
      </c>
      <c r="Z172" s="438" t="s">
        <v>939</v>
      </c>
      <c r="AA172" s="441" t="s">
        <v>939</v>
      </c>
      <c r="AB172" s="440" t="s">
        <v>939</v>
      </c>
    </row>
    <row r="173" spans="2:28" x14ac:dyDescent="0.25">
      <c r="B173" s="431" t="s">
        <v>103</v>
      </c>
      <c r="C173" s="432" t="s">
        <v>331</v>
      </c>
      <c r="D173" s="433" t="s">
        <v>653</v>
      </c>
      <c r="E173" s="434">
        <v>12</v>
      </c>
      <c r="F173" s="435">
        <v>12241232.800000001</v>
      </c>
      <c r="G173" s="436">
        <v>139610</v>
      </c>
      <c r="H173" s="437">
        <v>87.68</v>
      </c>
      <c r="I173" s="434">
        <v>4</v>
      </c>
      <c r="J173" s="438">
        <v>4401737.8</v>
      </c>
      <c r="K173" s="439">
        <v>54610</v>
      </c>
      <c r="L173" s="440">
        <v>80.599999999999994</v>
      </c>
      <c r="M173" s="434">
        <v>5</v>
      </c>
      <c r="N173" s="438">
        <v>5148696</v>
      </c>
      <c r="O173" s="441">
        <v>55800</v>
      </c>
      <c r="P173" s="440">
        <v>92.27</v>
      </c>
      <c r="Q173" s="442">
        <v>2</v>
      </c>
      <c r="R173" s="438">
        <v>2230932</v>
      </c>
      <c r="S173" s="441">
        <v>24100</v>
      </c>
      <c r="T173" s="440">
        <v>92.57</v>
      </c>
      <c r="U173" s="443">
        <v>1</v>
      </c>
      <c r="V173" s="438">
        <v>459867</v>
      </c>
      <c r="W173" s="441">
        <v>5100</v>
      </c>
      <c r="X173" s="444">
        <v>90.17</v>
      </c>
      <c r="Y173" s="443">
        <v>0</v>
      </c>
      <c r="Z173" s="438" t="s">
        <v>939</v>
      </c>
      <c r="AA173" s="441" t="s">
        <v>939</v>
      </c>
      <c r="AB173" s="440" t="s">
        <v>939</v>
      </c>
    </row>
    <row r="174" spans="2:28" x14ac:dyDescent="0.25">
      <c r="B174" s="431" t="s">
        <v>332</v>
      </c>
      <c r="C174" s="432" t="s">
        <v>333</v>
      </c>
      <c r="D174" s="433" t="s">
        <v>653</v>
      </c>
      <c r="E174" s="434">
        <v>13</v>
      </c>
      <c r="F174" s="435">
        <v>22297335.039999999</v>
      </c>
      <c r="G174" s="436">
        <v>273679</v>
      </c>
      <c r="H174" s="437">
        <v>81.47</v>
      </c>
      <c r="I174" s="434">
        <v>2</v>
      </c>
      <c r="J174" s="438">
        <v>3228344.5</v>
      </c>
      <c r="K174" s="439">
        <v>44350</v>
      </c>
      <c r="L174" s="440">
        <v>72.790000000000006</v>
      </c>
      <c r="M174" s="434">
        <v>3</v>
      </c>
      <c r="N174" s="438">
        <v>2437872</v>
      </c>
      <c r="O174" s="441">
        <v>30100</v>
      </c>
      <c r="P174" s="440">
        <v>80.989999999999995</v>
      </c>
      <c r="Q174" s="442">
        <v>4</v>
      </c>
      <c r="R174" s="438">
        <v>5508297.4500000002</v>
      </c>
      <c r="S174" s="441">
        <v>52460</v>
      </c>
      <c r="T174" s="440">
        <v>105</v>
      </c>
      <c r="U174" s="443">
        <v>4</v>
      </c>
      <c r="V174" s="438">
        <v>11122821.09</v>
      </c>
      <c r="W174" s="441">
        <v>146769</v>
      </c>
      <c r="X174" s="444">
        <v>75.78</v>
      </c>
      <c r="Y174" s="443">
        <v>0</v>
      </c>
      <c r="Z174" s="438" t="s">
        <v>939</v>
      </c>
      <c r="AA174" s="441" t="s">
        <v>939</v>
      </c>
      <c r="AB174" s="440" t="s">
        <v>939</v>
      </c>
    </row>
    <row r="175" spans="2:28" x14ac:dyDescent="0.25">
      <c r="B175" s="431" t="s">
        <v>722</v>
      </c>
      <c r="C175" s="432" t="s">
        <v>723</v>
      </c>
      <c r="D175" s="433" t="s">
        <v>653</v>
      </c>
      <c r="E175" s="434">
        <v>2</v>
      </c>
      <c r="F175" s="435">
        <v>4824011.3499999996</v>
      </c>
      <c r="G175" s="436">
        <v>38255</v>
      </c>
      <c r="H175" s="437">
        <v>126.1</v>
      </c>
      <c r="I175" s="434">
        <v>0</v>
      </c>
      <c r="J175" s="438" t="s">
        <v>939</v>
      </c>
      <c r="K175" s="439" t="s">
        <v>939</v>
      </c>
      <c r="L175" s="440" t="s">
        <v>939</v>
      </c>
      <c r="M175" s="434">
        <v>0</v>
      </c>
      <c r="N175" s="438" t="s">
        <v>939</v>
      </c>
      <c r="O175" s="441" t="s">
        <v>939</v>
      </c>
      <c r="P175" s="440" t="s">
        <v>939</v>
      </c>
      <c r="Q175" s="442">
        <v>1</v>
      </c>
      <c r="R175" s="438">
        <v>4039281.85</v>
      </c>
      <c r="S175" s="441">
        <v>29555</v>
      </c>
      <c r="T175" s="440">
        <v>136.66999999999999</v>
      </c>
      <c r="U175" s="443">
        <v>0</v>
      </c>
      <c r="V175" s="438" t="s">
        <v>939</v>
      </c>
      <c r="W175" s="441" t="s">
        <v>939</v>
      </c>
      <c r="X175" s="444" t="s">
        <v>939</v>
      </c>
      <c r="Y175" s="443">
        <v>0</v>
      </c>
      <c r="Z175" s="438" t="s">
        <v>939</v>
      </c>
      <c r="AA175" s="441" t="s">
        <v>939</v>
      </c>
      <c r="AB175" s="440" t="s">
        <v>939</v>
      </c>
    </row>
    <row r="176" spans="2:28" x14ac:dyDescent="0.25">
      <c r="B176" s="431" t="s">
        <v>878</v>
      </c>
      <c r="C176" s="432" t="s">
        <v>879</v>
      </c>
      <c r="D176" s="433" t="s">
        <v>658</v>
      </c>
      <c r="E176" s="434">
        <v>1</v>
      </c>
      <c r="F176" s="435">
        <v>7234256.2999999998</v>
      </c>
      <c r="G176" s="436">
        <v>42890</v>
      </c>
      <c r="H176" s="437">
        <v>168.67</v>
      </c>
      <c r="I176" s="434">
        <v>0</v>
      </c>
      <c r="J176" s="438" t="s">
        <v>939</v>
      </c>
      <c r="K176" s="439" t="s">
        <v>939</v>
      </c>
      <c r="L176" s="440" t="s">
        <v>939</v>
      </c>
      <c r="M176" s="434">
        <v>0</v>
      </c>
      <c r="N176" s="438" t="s">
        <v>939</v>
      </c>
      <c r="O176" s="441" t="s">
        <v>939</v>
      </c>
      <c r="P176" s="440" t="s">
        <v>939</v>
      </c>
      <c r="Q176" s="442">
        <v>1</v>
      </c>
      <c r="R176" s="438">
        <v>7234256.2999999998</v>
      </c>
      <c r="S176" s="441">
        <v>42890</v>
      </c>
      <c r="T176" s="440">
        <v>168.67</v>
      </c>
      <c r="U176" s="443">
        <v>0</v>
      </c>
      <c r="V176" s="438" t="s">
        <v>939</v>
      </c>
      <c r="W176" s="441" t="s">
        <v>939</v>
      </c>
      <c r="X176" s="444" t="s">
        <v>939</v>
      </c>
      <c r="Y176" s="443">
        <v>0</v>
      </c>
      <c r="Z176" s="438" t="s">
        <v>939</v>
      </c>
      <c r="AA176" s="441" t="s">
        <v>939</v>
      </c>
      <c r="AB176" s="440" t="s">
        <v>939</v>
      </c>
    </row>
    <row r="177" spans="2:28" x14ac:dyDescent="0.25">
      <c r="B177" s="431" t="s">
        <v>798</v>
      </c>
      <c r="C177" s="432" t="s">
        <v>799</v>
      </c>
      <c r="D177" s="433" t="s">
        <v>724</v>
      </c>
      <c r="E177" s="434">
        <v>14</v>
      </c>
      <c r="F177" s="435">
        <v>171468.66</v>
      </c>
      <c r="G177" s="436">
        <v>100</v>
      </c>
      <c r="H177" s="437">
        <v>1714.69</v>
      </c>
      <c r="I177" s="434">
        <v>0</v>
      </c>
      <c r="J177" s="438" t="s">
        <v>939</v>
      </c>
      <c r="K177" s="439" t="s">
        <v>939</v>
      </c>
      <c r="L177" s="440" t="s">
        <v>939</v>
      </c>
      <c r="M177" s="434">
        <v>3</v>
      </c>
      <c r="N177" s="438">
        <v>12944.93</v>
      </c>
      <c r="O177" s="441">
        <v>9</v>
      </c>
      <c r="P177" s="440">
        <v>1438.33</v>
      </c>
      <c r="Q177" s="442">
        <v>7</v>
      </c>
      <c r="R177" s="438">
        <v>135490.39000000001</v>
      </c>
      <c r="S177" s="441">
        <v>81</v>
      </c>
      <c r="T177" s="440">
        <v>1672.72</v>
      </c>
      <c r="U177" s="443">
        <v>3</v>
      </c>
      <c r="V177" s="438">
        <v>14333.34</v>
      </c>
      <c r="W177" s="441">
        <v>8</v>
      </c>
      <c r="X177" s="444">
        <v>1791.67</v>
      </c>
      <c r="Y177" s="443">
        <v>1</v>
      </c>
      <c r="Z177" s="438">
        <v>8700</v>
      </c>
      <c r="AA177" s="441">
        <v>2</v>
      </c>
      <c r="AB177" s="440">
        <v>4350</v>
      </c>
    </row>
    <row r="178" spans="2:28" x14ac:dyDescent="0.25">
      <c r="B178" s="431" t="s">
        <v>33</v>
      </c>
      <c r="C178" s="432" t="s">
        <v>32</v>
      </c>
      <c r="D178" s="433" t="s">
        <v>725</v>
      </c>
      <c r="E178" s="434">
        <v>9</v>
      </c>
      <c r="F178" s="435">
        <v>201759.37</v>
      </c>
      <c r="G178" s="436">
        <v>177</v>
      </c>
      <c r="H178" s="437">
        <v>1139.8800000000001</v>
      </c>
      <c r="I178" s="434">
        <v>1</v>
      </c>
      <c r="J178" s="438">
        <v>46540.12</v>
      </c>
      <c r="K178" s="439">
        <v>44</v>
      </c>
      <c r="L178" s="440">
        <v>1057.73</v>
      </c>
      <c r="M178" s="434">
        <v>2</v>
      </c>
      <c r="N178" s="438">
        <v>13248.019999999999</v>
      </c>
      <c r="O178" s="441">
        <v>12</v>
      </c>
      <c r="P178" s="440">
        <v>1104</v>
      </c>
      <c r="Q178" s="442">
        <v>4</v>
      </c>
      <c r="R178" s="438">
        <v>116131.23000000001</v>
      </c>
      <c r="S178" s="441">
        <v>97</v>
      </c>
      <c r="T178" s="440">
        <v>1197.23</v>
      </c>
      <c r="U178" s="443">
        <v>2</v>
      </c>
      <c r="V178" s="438">
        <v>25840</v>
      </c>
      <c r="W178" s="441">
        <v>24</v>
      </c>
      <c r="X178" s="444">
        <v>1076.67</v>
      </c>
      <c r="Y178" s="443">
        <v>0</v>
      </c>
      <c r="Z178" s="438" t="s">
        <v>939</v>
      </c>
      <c r="AA178" s="441" t="s">
        <v>939</v>
      </c>
      <c r="AB178" s="440" t="s">
        <v>939</v>
      </c>
    </row>
    <row r="179" spans="2:28" x14ac:dyDescent="0.25">
      <c r="B179" s="431" t="s">
        <v>897</v>
      </c>
      <c r="C179" s="432" t="s">
        <v>898</v>
      </c>
      <c r="D179" s="433" t="s">
        <v>658</v>
      </c>
      <c r="E179" s="434">
        <v>1</v>
      </c>
      <c r="F179" s="435">
        <v>312</v>
      </c>
      <c r="G179" s="436">
        <v>1.44</v>
      </c>
      <c r="H179" s="437">
        <v>216.67</v>
      </c>
      <c r="I179" s="434">
        <v>0</v>
      </c>
      <c r="J179" s="438" t="s">
        <v>939</v>
      </c>
      <c r="K179" s="439" t="s">
        <v>939</v>
      </c>
      <c r="L179" s="440" t="s">
        <v>939</v>
      </c>
      <c r="M179" s="434">
        <v>0</v>
      </c>
      <c r="N179" s="438" t="s">
        <v>939</v>
      </c>
      <c r="O179" s="441" t="s">
        <v>939</v>
      </c>
      <c r="P179" s="440" t="s">
        <v>939</v>
      </c>
      <c r="Q179" s="442">
        <v>1</v>
      </c>
      <c r="R179" s="438">
        <v>312</v>
      </c>
      <c r="S179" s="441">
        <v>1.44</v>
      </c>
      <c r="T179" s="440">
        <v>216.67</v>
      </c>
      <c r="U179" s="443">
        <v>0</v>
      </c>
      <c r="V179" s="438" t="s">
        <v>939</v>
      </c>
      <c r="W179" s="441" t="s">
        <v>939</v>
      </c>
      <c r="X179" s="444" t="s">
        <v>939</v>
      </c>
      <c r="Y179" s="443">
        <v>0</v>
      </c>
      <c r="Z179" s="438" t="s">
        <v>939</v>
      </c>
      <c r="AA179" s="441" t="s">
        <v>939</v>
      </c>
      <c r="AB179" s="440" t="s">
        <v>939</v>
      </c>
    </row>
    <row r="180" spans="2:28" x14ac:dyDescent="0.25">
      <c r="B180" s="431" t="s">
        <v>36</v>
      </c>
      <c r="C180" s="432" t="s">
        <v>35</v>
      </c>
      <c r="D180" s="433" t="s">
        <v>658</v>
      </c>
      <c r="E180" s="434">
        <v>8</v>
      </c>
      <c r="F180" s="435">
        <v>31232.679999999997</v>
      </c>
      <c r="G180" s="436">
        <v>148.71</v>
      </c>
      <c r="H180" s="437">
        <v>210.02</v>
      </c>
      <c r="I180" s="434">
        <v>1</v>
      </c>
      <c r="J180" s="438">
        <v>5405.54</v>
      </c>
      <c r="K180" s="439">
        <v>27.21</v>
      </c>
      <c r="L180" s="440">
        <v>198.66</v>
      </c>
      <c r="M180" s="434">
        <v>2</v>
      </c>
      <c r="N180" s="438">
        <v>1586.65</v>
      </c>
      <c r="O180" s="441">
        <v>6.14</v>
      </c>
      <c r="P180" s="440">
        <v>258.41000000000003</v>
      </c>
      <c r="Q180" s="442">
        <v>3</v>
      </c>
      <c r="R180" s="438">
        <v>9946.77</v>
      </c>
      <c r="S180" s="441">
        <v>49.39</v>
      </c>
      <c r="T180" s="440">
        <v>201.39</v>
      </c>
      <c r="U180" s="443">
        <v>2</v>
      </c>
      <c r="V180" s="438">
        <v>14293.72</v>
      </c>
      <c r="W180" s="441">
        <v>65.97</v>
      </c>
      <c r="X180" s="444">
        <v>216.67</v>
      </c>
      <c r="Y180" s="443">
        <v>0</v>
      </c>
      <c r="Z180" s="438" t="s">
        <v>939</v>
      </c>
      <c r="AA180" s="441" t="s">
        <v>939</v>
      </c>
      <c r="AB180" s="440" t="s">
        <v>939</v>
      </c>
    </row>
    <row r="181" spans="2:28" x14ac:dyDescent="0.25">
      <c r="B181" s="431" t="s">
        <v>38</v>
      </c>
      <c r="C181" s="432" t="s">
        <v>37</v>
      </c>
      <c r="D181" s="433" t="s">
        <v>658</v>
      </c>
      <c r="E181" s="434">
        <v>10</v>
      </c>
      <c r="F181" s="435">
        <v>112385.03000000001</v>
      </c>
      <c r="G181" s="436">
        <v>445.33000000000004</v>
      </c>
      <c r="H181" s="437">
        <v>252.36</v>
      </c>
      <c r="I181" s="434">
        <v>1</v>
      </c>
      <c r="J181" s="438">
        <v>34805.26</v>
      </c>
      <c r="K181" s="439">
        <v>143.99</v>
      </c>
      <c r="L181" s="440">
        <v>241.72</v>
      </c>
      <c r="M181" s="434">
        <v>2</v>
      </c>
      <c r="N181" s="438">
        <v>6559.55</v>
      </c>
      <c r="O181" s="441">
        <v>26.029999999999998</v>
      </c>
      <c r="P181" s="440">
        <v>252</v>
      </c>
      <c r="Q181" s="442">
        <v>5</v>
      </c>
      <c r="R181" s="438">
        <v>53669.729999999996</v>
      </c>
      <c r="S181" s="441">
        <v>206.15</v>
      </c>
      <c r="T181" s="440">
        <v>260.33999999999997</v>
      </c>
      <c r="U181" s="443">
        <v>2</v>
      </c>
      <c r="V181" s="438">
        <v>17350.490000000002</v>
      </c>
      <c r="W181" s="441">
        <v>69.16</v>
      </c>
      <c r="X181" s="444">
        <v>250.87</v>
      </c>
      <c r="Y181" s="443">
        <v>0</v>
      </c>
      <c r="Z181" s="438" t="s">
        <v>939</v>
      </c>
      <c r="AA181" s="441" t="s">
        <v>939</v>
      </c>
      <c r="AB181" s="440" t="s">
        <v>939</v>
      </c>
    </row>
    <row r="182" spans="2:28" x14ac:dyDescent="0.25">
      <c r="B182" s="431" t="s">
        <v>40</v>
      </c>
      <c r="C182" s="432" t="s">
        <v>39</v>
      </c>
      <c r="D182" s="433" t="s">
        <v>658</v>
      </c>
      <c r="E182" s="434">
        <v>27</v>
      </c>
      <c r="F182" s="435">
        <v>39982.080000000002</v>
      </c>
      <c r="G182" s="436">
        <v>241.04999999999995</v>
      </c>
      <c r="H182" s="437">
        <v>165.87</v>
      </c>
      <c r="I182" s="434">
        <v>4</v>
      </c>
      <c r="J182" s="438">
        <v>4204.1000000000004</v>
      </c>
      <c r="K182" s="439">
        <v>26.14</v>
      </c>
      <c r="L182" s="440">
        <v>160.83000000000001</v>
      </c>
      <c r="M182" s="434">
        <v>6</v>
      </c>
      <c r="N182" s="438">
        <v>3302.8499999999995</v>
      </c>
      <c r="O182" s="441">
        <v>19.610000000000003</v>
      </c>
      <c r="P182" s="440">
        <v>168.43</v>
      </c>
      <c r="Q182" s="442">
        <v>10</v>
      </c>
      <c r="R182" s="438">
        <v>23050.030000000002</v>
      </c>
      <c r="S182" s="441">
        <v>137.41999999999999</v>
      </c>
      <c r="T182" s="440">
        <v>167.73</v>
      </c>
      <c r="U182" s="443">
        <v>6</v>
      </c>
      <c r="V182" s="438">
        <v>8744.7100000000009</v>
      </c>
      <c r="W182" s="441">
        <v>54.78</v>
      </c>
      <c r="X182" s="444">
        <v>159.63</v>
      </c>
      <c r="Y182" s="443">
        <v>0</v>
      </c>
      <c r="Z182" s="438" t="s">
        <v>939</v>
      </c>
      <c r="AA182" s="441" t="s">
        <v>939</v>
      </c>
      <c r="AB182" s="440" t="s">
        <v>939</v>
      </c>
    </row>
    <row r="183" spans="2:28" x14ac:dyDescent="0.25">
      <c r="B183" s="431" t="s">
        <v>41</v>
      </c>
      <c r="C183" s="432" t="s">
        <v>726</v>
      </c>
      <c r="D183" s="433" t="s">
        <v>658</v>
      </c>
      <c r="E183" s="434">
        <v>23</v>
      </c>
      <c r="F183" s="435">
        <v>42675.42</v>
      </c>
      <c r="G183" s="436">
        <v>209.88</v>
      </c>
      <c r="H183" s="437">
        <v>203.33</v>
      </c>
      <c r="I183" s="434">
        <v>4</v>
      </c>
      <c r="J183" s="438">
        <v>6142.82</v>
      </c>
      <c r="K183" s="439">
        <v>31.93</v>
      </c>
      <c r="L183" s="440">
        <v>192.38</v>
      </c>
      <c r="M183" s="434">
        <v>8</v>
      </c>
      <c r="N183" s="438">
        <v>7590.57</v>
      </c>
      <c r="O183" s="441">
        <v>34.57</v>
      </c>
      <c r="P183" s="440">
        <v>219.57</v>
      </c>
      <c r="Q183" s="442">
        <v>6</v>
      </c>
      <c r="R183" s="438">
        <v>16640.75</v>
      </c>
      <c r="S183" s="441">
        <v>82.52</v>
      </c>
      <c r="T183" s="440">
        <v>201.66</v>
      </c>
      <c r="U183" s="443">
        <v>4</v>
      </c>
      <c r="V183" s="438">
        <v>9510.75</v>
      </c>
      <c r="W183" s="441">
        <v>51.26</v>
      </c>
      <c r="X183" s="444">
        <v>185.54</v>
      </c>
      <c r="Y183" s="443">
        <v>0</v>
      </c>
      <c r="Z183" s="438" t="s">
        <v>939</v>
      </c>
      <c r="AA183" s="441" t="s">
        <v>939</v>
      </c>
      <c r="AB183" s="440" t="s">
        <v>939</v>
      </c>
    </row>
    <row r="184" spans="2:28" x14ac:dyDescent="0.25">
      <c r="B184" s="431" t="s">
        <v>43</v>
      </c>
      <c r="C184" s="432" t="s">
        <v>42</v>
      </c>
      <c r="D184" s="433" t="s">
        <v>724</v>
      </c>
      <c r="E184" s="434">
        <v>35</v>
      </c>
      <c r="F184" s="435">
        <v>162054.51999999999</v>
      </c>
      <c r="G184" s="436">
        <v>1103</v>
      </c>
      <c r="H184" s="437">
        <v>146.91999999999999</v>
      </c>
      <c r="I184" s="434">
        <v>8</v>
      </c>
      <c r="J184" s="438">
        <v>32552.02</v>
      </c>
      <c r="K184" s="439">
        <v>182</v>
      </c>
      <c r="L184" s="440">
        <v>178.86</v>
      </c>
      <c r="M184" s="434">
        <v>10</v>
      </c>
      <c r="N184" s="438">
        <v>17338.87</v>
      </c>
      <c r="O184" s="441">
        <v>126</v>
      </c>
      <c r="P184" s="440">
        <v>137.61000000000001</v>
      </c>
      <c r="Q184" s="442">
        <v>10</v>
      </c>
      <c r="R184" s="438">
        <v>81417.400000000009</v>
      </c>
      <c r="S184" s="441">
        <v>602</v>
      </c>
      <c r="T184" s="440">
        <v>135.24</v>
      </c>
      <c r="U184" s="443">
        <v>6</v>
      </c>
      <c r="V184" s="438">
        <v>22454.39</v>
      </c>
      <c r="W184" s="441">
        <v>152</v>
      </c>
      <c r="X184" s="444">
        <v>147.72999999999999</v>
      </c>
      <c r="Y184" s="443">
        <v>0</v>
      </c>
      <c r="Z184" s="438" t="s">
        <v>939</v>
      </c>
      <c r="AA184" s="441" t="s">
        <v>939</v>
      </c>
      <c r="AB184" s="440" t="s">
        <v>939</v>
      </c>
    </row>
    <row r="185" spans="2:28" x14ac:dyDescent="0.25">
      <c r="B185" s="431" t="s">
        <v>45</v>
      </c>
      <c r="C185" s="432" t="s">
        <v>44</v>
      </c>
      <c r="D185" s="433" t="s">
        <v>724</v>
      </c>
      <c r="E185" s="434">
        <v>23</v>
      </c>
      <c r="F185" s="435">
        <v>54255.16</v>
      </c>
      <c r="G185" s="436">
        <v>155</v>
      </c>
      <c r="H185" s="437">
        <v>350.03</v>
      </c>
      <c r="I185" s="434">
        <v>4</v>
      </c>
      <c r="J185" s="438">
        <v>11668.27</v>
      </c>
      <c r="K185" s="439">
        <v>30</v>
      </c>
      <c r="L185" s="440">
        <v>388.94</v>
      </c>
      <c r="M185" s="434">
        <v>4</v>
      </c>
      <c r="N185" s="438">
        <v>3608.02</v>
      </c>
      <c r="O185" s="441">
        <v>13</v>
      </c>
      <c r="P185" s="440">
        <v>277.54000000000002</v>
      </c>
      <c r="Q185" s="442">
        <v>10</v>
      </c>
      <c r="R185" s="438">
        <v>28743.829999999998</v>
      </c>
      <c r="S185" s="441">
        <v>87</v>
      </c>
      <c r="T185" s="440">
        <v>330.39</v>
      </c>
      <c r="U185" s="443">
        <v>3</v>
      </c>
      <c r="V185" s="438">
        <v>6721.05</v>
      </c>
      <c r="W185" s="441">
        <v>21</v>
      </c>
      <c r="X185" s="444">
        <v>320.05</v>
      </c>
      <c r="Y185" s="443">
        <v>1</v>
      </c>
      <c r="Z185" s="438">
        <v>2061.33</v>
      </c>
      <c r="AA185" s="441">
        <v>1</v>
      </c>
      <c r="AB185" s="440">
        <v>2061.33</v>
      </c>
    </row>
    <row r="186" spans="2:28" x14ac:dyDescent="0.25">
      <c r="B186" s="431" t="s">
        <v>338</v>
      </c>
      <c r="C186" s="432" t="s">
        <v>339</v>
      </c>
      <c r="D186" s="433" t="s">
        <v>725</v>
      </c>
      <c r="E186" s="434">
        <v>1</v>
      </c>
      <c r="F186" s="435">
        <v>10214.719999999999</v>
      </c>
      <c r="G186" s="436">
        <v>8</v>
      </c>
      <c r="H186" s="437">
        <v>1276.8399999999999</v>
      </c>
      <c r="I186" s="434">
        <v>0</v>
      </c>
      <c r="J186" s="438" t="s">
        <v>939</v>
      </c>
      <c r="K186" s="439" t="s">
        <v>939</v>
      </c>
      <c r="L186" s="440" t="s">
        <v>939</v>
      </c>
      <c r="M186" s="434">
        <v>0</v>
      </c>
      <c r="N186" s="438" t="s">
        <v>939</v>
      </c>
      <c r="O186" s="441" t="s">
        <v>939</v>
      </c>
      <c r="P186" s="440" t="s">
        <v>939</v>
      </c>
      <c r="Q186" s="442">
        <v>0</v>
      </c>
      <c r="R186" s="438" t="s">
        <v>939</v>
      </c>
      <c r="S186" s="441" t="s">
        <v>939</v>
      </c>
      <c r="T186" s="440" t="s">
        <v>939</v>
      </c>
      <c r="U186" s="443">
        <v>0</v>
      </c>
      <c r="V186" s="438" t="s">
        <v>939</v>
      </c>
      <c r="W186" s="441" t="s">
        <v>939</v>
      </c>
      <c r="X186" s="444" t="s">
        <v>939</v>
      </c>
      <c r="Y186" s="443">
        <v>0</v>
      </c>
      <c r="Z186" s="438" t="s">
        <v>939</v>
      </c>
      <c r="AA186" s="441" t="s">
        <v>939</v>
      </c>
      <c r="AB186" s="440" t="s">
        <v>939</v>
      </c>
    </row>
    <row r="187" spans="2:28" x14ac:dyDescent="0.25">
      <c r="B187" s="431" t="s">
        <v>729</v>
      </c>
      <c r="C187" s="432" t="s">
        <v>730</v>
      </c>
      <c r="D187" s="433" t="s">
        <v>725</v>
      </c>
      <c r="E187" s="434">
        <v>7</v>
      </c>
      <c r="F187" s="435">
        <v>52296.61</v>
      </c>
      <c r="G187" s="436">
        <v>122</v>
      </c>
      <c r="H187" s="437">
        <v>428.66</v>
      </c>
      <c r="I187" s="434">
        <v>1</v>
      </c>
      <c r="J187" s="438">
        <v>13771.89</v>
      </c>
      <c r="K187" s="439">
        <v>27</v>
      </c>
      <c r="L187" s="440">
        <v>510.07</v>
      </c>
      <c r="M187" s="434">
        <v>2</v>
      </c>
      <c r="N187" s="438">
        <v>3836.62</v>
      </c>
      <c r="O187" s="441">
        <v>12</v>
      </c>
      <c r="P187" s="440">
        <v>319.72000000000003</v>
      </c>
      <c r="Q187" s="442">
        <v>3</v>
      </c>
      <c r="R187" s="438">
        <v>32988.1</v>
      </c>
      <c r="S187" s="441">
        <v>79</v>
      </c>
      <c r="T187" s="440">
        <v>417.57</v>
      </c>
      <c r="U187" s="443">
        <v>1</v>
      </c>
      <c r="V187" s="438">
        <v>1700</v>
      </c>
      <c r="W187" s="441">
        <v>4</v>
      </c>
      <c r="X187" s="444">
        <v>425</v>
      </c>
      <c r="Y187" s="443">
        <v>0</v>
      </c>
      <c r="Z187" s="438" t="s">
        <v>939</v>
      </c>
      <c r="AA187" s="441" t="s">
        <v>939</v>
      </c>
      <c r="AB187" s="440" t="s">
        <v>939</v>
      </c>
    </row>
    <row r="188" spans="2:28" x14ac:dyDescent="0.25">
      <c r="B188" s="431" t="s">
        <v>47</v>
      </c>
      <c r="C188" s="432" t="s">
        <v>46</v>
      </c>
      <c r="D188" s="433" t="s">
        <v>724</v>
      </c>
      <c r="E188" s="434">
        <v>31</v>
      </c>
      <c r="F188" s="435">
        <v>70663.76999999999</v>
      </c>
      <c r="G188" s="436">
        <v>1020</v>
      </c>
      <c r="H188" s="437">
        <v>69.28</v>
      </c>
      <c r="I188" s="434">
        <v>5</v>
      </c>
      <c r="J188" s="438">
        <v>11373.240000000002</v>
      </c>
      <c r="K188" s="439">
        <v>125</v>
      </c>
      <c r="L188" s="440">
        <v>90.99</v>
      </c>
      <c r="M188" s="434">
        <v>9</v>
      </c>
      <c r="N188" s="438">
        <v>8362.99</v>
      </c>
      <c r="O188" s="441">
        <v>115</v>
      </c>
      <c r="P188" s="440">
        <v>72.72</v>
      </c>
      <c r="Q188" s="442">
        <v>10</v>
      </c>
      <c r="R188" s="438">
        <v>30292.319999999996</v>
      </c>
      <c r="S188" s="441">
        <v>494</v>
      </c>
      <c r="T188" s="440">
        <v>61.32</v>
      </c>
      <c r="U188" s="443">
        <v>6</v>
      </c>
      <c r="V188" s="438">
        <v>17140.36</v>
      </c>
      <c r="W188" s="441">
        <v>252</v>
      </c>
      <c r="X188" s="444">
        <v>68.02</v>
      </c>
      <c r="Y188" s="443">
        <v>0</v>
      </c>
      <c r="Z188" s="438" t="s">
        <v>939</v>
      </c>
      <c r="AA188" s="441" t="s">
        <v>939</v>
      </c>
      <c r="AB188" s="440" t="s">
        <v>939</v>
      </c>
    </row>
    <row r="189" spans="2:28" x14ac:dyDescent="0.25">
      <c r="B189" s="431" t="s">
        <v>49</v>
      </c>
      <c r="C189" s="432" t="s">
        <v>48</v>
      </c>
      <c r="D189" s="433" t="s">
        <v>724</v>
      </c>
      <c r="E189" s="434">
        <v>17</v>
      </c>
      <c r="F189" s="435">
        <v>40582.310000000005</v>
      </c>
      <c r="G189" s="436">
        <v>171</v>
      </c>
      <c r="H189" s="437">
        <v>237.32</v>
      </c>
      <c r="I189" s="434">
        <v>2</v>
      </c>
      <c r="J189" s="438">
        <v>6954.7800000000007</v>
      </c>
      <c r="K189" s="439">
        <v>23</v>
      </c>
      <c r="L189" s="440">
        <v>302.38</v>
      </c>
      <c r="M189" s="434">
        <v>4</v>
      </c>
      <c r="N189" s="438">
        <v>3616.15</v>
      </c>
      <c r="O189" s="441">
        <v>14</v>
      </c>
      <c r="P189" s="440">
        <v>258.3</v>
      </c>
      <c r="Q189" s="442">
        <v>8</v>
      </c>
      <c r="R189" s="438">
        <v>12870.93</v>
      </c>
      <c r="S189" s="441">
        <v>51</v>
      </c>
      <c r="T189" s="440">
        <v>252.37</v>
      </c>
      <c r="U189" s="443">
        <v>2</v>
      </c>
      <c r="V189" s="438">
        <v>16083.1</v>
      </c>
      <c r="W189" s="441">
        <v>80</v>
      </c>
      <c r="X189" s="444">
        <v>201.04</v>
      </c>
      <c r="Y189" s="443">
        <v>0</v>
      </c>
      <c r="Z189" s="438" t="s">
        <v>939</v>
      </c>
      <c r="AA189" s="441" t="s">
        <v>939</v>
      </c>
      <c r="AB189" s="440" t="s">
        <v>939</v>
      </c>
    </row>
    <row r="190" spans="2:28" x14ac:dyDescent="0.25">
      <c r="B190" s="431" t="s">
        <v>51</v>
      </c>
      <c r="C190" s="432" t="s">
        <v>50</v>
      </c>
      <c r="D190" s="433" t="s">
        <v>724</v>
      </c>
      <c r="E190" s="434">
        <v>10</v>
      </c>
      <c r="F190" s="435">
        <v>34501.71</v>
      </c>
      <c r="G190" s="436">
        <v>57</v>
      </c>
      <c r="H190" s="437">
        <v>605.29</v>
      </c>
      <c r="I190" s="434">
        <v>1</v>
      </c>
      <c r="J190" s="438">
        <v>10507.57</v>
      </c>
      <c r="K190" s="439">
        <v>19</v>
      </c>
      <c r="L190" s="440">
        <v>553.03</v>
      </c>
      <c r="M190" s="434">
        <v>2</v>
      </c>
      <c r="N190" s="438">
        <v>2323.64</v>
      </c>
      <c r="O190" s="441">
        <v>3</v>
      </c>
      <c r="P190" s="440">
        <v>774.55</v>
      </c>
      <c r="Q190" s="442">
        <v>5</v>
      </c>
      <c r="R190" s="438">
        <v>14620.68</v>
      </c>
      <c r="S190" s="441">
        <v>23</v>
      </c>
      <c r="T190" s="440">
        <v>635.67999999999995</v>
      </c>
      <c r="U190" s="443">
        <v>1</v>
      </c>
      <c r="V190" s="438">
        <v>4515.03</v>
      </c>
      <c r="W190" s="441">
        <v>9</v>
      </c>
      <c r="X190" s="444">
        <v>501.67</v>
      </c>
      <c r="Y190" s="443">
        <v>0</v>
      </c>
      <c r="Z190" s="438" t="s">
        <v>939</v>
      </c>
      <c r="AA190" s="441" t="s">
        <v>939</v>
      </c>
      <c r="AB190" s="440" t="s">
        <v>939</v>
      </c>
    </row>
    <row r="191" spans="2:28" x14ac:dyDescent="0.25">
      <c r="B191" s="431" t="s">
        <v>340</v>
      </c>
      <c r="C191" s="432" t="s">
        <v>341</v>
      </c>
      <c r="D191" s="433" t="s">
        <v>731</v>
      </c>
      <c r="E191" s="434">
        <v>2</v>
      </c>
      <c r="F191" s="435">
        <v>4351.3499999999995</v>
      </c>
      <c r="G191" s="436">
        <v>9</v>
      </c>
      <c r="H191" s="437">
        <v>483.48</v>
      </c>
      <c r="I191" s="434">
        <v>0</v>
      </c>
      <c r="J191" s="438" t="s">
        <v>939</v>
      </c>
      <c r="K191" s="439" t="s">
        <v>939</v>
      </c>
      <c r="L191" s="440" t="s">
        <v>939</v>
      </c>
      <c r="M191" s="434">
        <v>1</v>
      </c>
      <c r="N191" s="438">
        <v>311.67</v>
      </c>
      <c r="O191" s="441">
        <v>1</v>
      </c>
      <c r="P191" s="440">
        <v>311.67</v>
      </c>
      <c r="Q191" s="442">
        <v>0</v>
      </c>
      <c r="R191" s="438" t="s">
        <v>939</v>
      </c>
      <c r="S191" s="441" t="s">
        <v>939</v>
      </c>
      <c r="T191" s="440" t="s">
        <v>939</v>
      </c>
      <c r="U191" s="443">
        <v>0</v>
      </c>
      <c r="V191" s="438" t="s">
        <v>939</v>
      </c>
      <c r="W191" s="441" t="s">
        <v>939</v>
      </c>
      <c r="X191" s="444" t="s">
        <v>939</v>
      </c>
      <c r="Y191" s="443">
        <v>0</v>
      </c>
      <c r="Z191" s="438" t="s">
        <v>939</v>
      </c>
      <c r="AA191" s="441" t="s">
        <v>939</v>
      </c>
      <c r="AB191" s="440" t="s">
        <v>939</v>
      </c>
    </row>
    <row r="192" spans="2:28" x14ac:dyDescent="0.25">
      <c r="B192" s="431" t="s">
        <v>342</v>
      </c>
      <c r="C192" s="432" t="s">
        <v>343</v>
      </c>
      <c r="D192" s="433" t="s">
        <v>731</v>
      </c>
      <c r="E192" s="434">
        <v>7</v>
      </c>
      <c r="F192" s="435">
        <v>27325.86</v>
      </c>
      <c r="G192" s="436">
        <v>128</v>
      </c>
      <c r="H192" s="437">
        <v>213.48</v>
      </c>
      <c r="I192" s="434">
        <v>1</v>
      </c>
      <c r="J192" s="438">
        <v>9423</v>
      </c>
      <c r="K192" s="439">
        <v>27</v>
      </c>
      <c r="L192" s="440">
        <v>349</v>
      </c>
      <c r="M192" s="434">
        <v>2</v>
      </c>
      <c r="N192" s="438">
        <v>1536.56</v>
      </c>
      <c r="O192" s="441">
        <v>12</v>
      </c>
      <c r="P192" s="440">
        <v>128.05000000000001</v>
      </c>
      <c r="Q192" s="442">
        <v>3</v>
      </c>
      <c r="R192" s="438">
        <v>16007.9</v>
      </c>
      <c r="S192" s="441">
        <v>85</v>
      </c>
      <c r="T192" s="440">
        <v>188.33</v>
      </c>
      <c r="U192" s="443">
        <v>1</v>
      </c>
      <c r="V192" s="438">
        <v>358.4</v>
      </c>
      <c r="W192" s="441">
        <v>4</v>
      </c>
      <c r="X192" s="444">
        <v>89.6</v>
      </c>
      <c r="Y192" s="443">
        <v>0</v>
      </c>
      <c r="Z192" s="438" t="s">
        <v>939</v>
      </c>
      <c r="AA192" s="441" t="s">
        <v>939</v>
      </c>
      <c r="AB192" s="440" t="s">
        <v>939</v>
      </c>
    </row>
    <row r="193" spans="2:28" x14ac:dyDescent="0.25">
      <c r="B193" s="431" t="s">
        <v>344</v>
      </c>
      <c r="C193" s="432" t="s">
        <v>800</v>
      </c>
      <c r="D193" s="433" t="s">
        <v>733</v>
      </c>
      <c r="E193" s="434">
        <v>6</v>
      </c>
      <c r="F193" s="435">
        <v>58770.680000000008</v>
      </c>
      <c r="G193" s="436">
        <v>62</v>
      </c>
      <c r="H193" s="437">
        <v>947.91</v>
      </c>
      <c r="I193" s="434">
        <v>2</v>
      </c>
      <c r="J193" s="438">
        <v>15187.6</v>
      </c>
      <c r="K193" s="439">
        <v>14</v>
      </c>
      <c r="L193" s="440">
        <v>1084.83</v>
      </c>
      <c r="M193" s="434">
        <v>2</v>
      </c>
      <c r="N193" s="438">
        <v>2500</v>
      </c>
      <c r="O193" s="441">
        <v>2</v>
      </c>
      <c r="P193" s="440">
        <v>1250</v>
      </c>
      <c r="Q193" s="442">
        <v>1</v>
      </c>
      <c r="R193" s="438">
        <v>25319.88</v>
      </c>
      <c r="S193" s="441">
        <v>36</v>
      </c>
      <c r="T193" s="440">
        <v>703.33</v>
      </c>
      <c r="U193" s="443">
        <v>0</v>
      </c>
      <c r="V193" s="438" t="s">
        <v>939</v>
      </c>
      <c r="W193" s="441" t="s">
        <v>939</v>
      </c>
      <c r="X193" s="444" t="s">
        <v>939</v>
      </c>
      <c r="Y193" s="443">
        <v>0</v>
      </c>
      <c r="Z193" s="438" t="s">
        <v>939</v>
      </c>
      <c r="AA193" s="441" t="s">
        <v>939</v>
      </c>
      <c r="AB193" s="440" t="s">
        <v>939</v>
      </c>
    </row>
    <row r="194" spans="2:28" x14ac:dyDescent="0.25">
      <c r="B194" s="431" t="s">
        <v>351</v>
      </c>
      <c r="C194" s="432" t="s">
        <v>808</v>
      </c>
      <c r="D194" s="433" t="s">
        <v>733</v>
      </c>
      <c r="E194" s="434">
        <v>1</v>
      </c>
      <c r="F194" s="435">
        <v>16500</v>
      </c>
      <c r="G194" s="436">
        <v>15</v>
      </c>
      <c r="H194" s="437">
        <v>1100</v>
      </c>
      <c r="I194" s="434">
        <v>0</v>
      </c>
      <c r="J194" s="438" t="s">
        <v>939</v>
      </c>
      <c r="K194" s="439" t="s">
        <v>939</v>
      </c>
      <c r="L194" s="440" t="s">
        <v>939</v>
      </c>
      <c r="M194" s="434">
        <v>0</v>
      </c>
      <c r="N194" s="438" t="s">
        <v>939</v>
      </c>
      <c r="O194" s="441" t="s">
        <v>939</v>
      </c>
      <c r="P194" s="440" t="s">
        <v>939</v>
      </c>
      <c r="Q194" s="442">
        <v>1</v>
      </c>
      <c r="R194" s="438">
        <v>16500</v>
      </c>
      <c r="S194" s="441">
        <v>15</v>
      </c>
      <c r="T194" s="440">
        <v>1100</v>
      </c>
      <c r="U194" s="443">
        <v>0</v>
      </c>
      <c r="V194" s="438" t="s">
        <v>939</v>
      </c>
      <c r="W194" s="441" t="s">
        <v>939</v>
      </c>
      <c r="X194" s="444" t="s">
        <v>939</v>
      </c>
      <c r="Y194" s="443">
        <v>0</v>
      </c>
      <c r="Z194" s="438" t="s">
        <v>939</v>
      </c>
      <c r="AA194" s="441" t="s">
        <v>939</v>
      </c>
      <c r="AB194" s="440" t="s">
        <v>939</v>
      </c>
    </row>
    <row r="195" spans="2:28" x14ac:dyDescent="0.25">
      <c r="B195" s="431" t="s">
        <v>53</v>
      </c>
      <c r="C195" s="432" t="s">
        <v>809</v>
      </c>
      <c r="D195" s="433" t="s">
        <v>733</v>
      </c>
      <c r="E195" s="434">
        <v>24</v>
      </c>
      <c r="F195" s="435">
        <v>165383.53</v>
      </c>
      <c r="G195" s="436">
        <v>602</v>
      </c>
      <c r="H195" s="437">
        <v>274.72000000000003</v>
      </c>
      <c r="I195" s="434">
        <v>8</v>
      </c>
      <c r="J195" s="438">
        <v>62679.030000000006</v>
      </c>
      <c r="K195" s="439">
        <v>240</v>
      </c>
      <c r="L195" s="440">
        <v>261.16000000000003</v>
      </c>
      <c r="M195" s="434">
        <v>8</v>
      </c>
      <c r="N195" s="438">
        <v>32195.260000000002</v>
      </c>
      <c r="O195" s="441">
        <v>121</v>
      </c>
      <c r="P195" s="440">
        <v>266.08</v>
      </c>
      <c r="Q195" s="442">
        <v>6</v>
      </c>
      <c r="R195" s="438">
        <v>41542.639999999999</v>
      </c>
      <c r="S195" s="441">
        <v>125</v>
      </c>
      <c r="T195" s="440">
        <v>332.34</v>
      </c>
      <c r="U195" s="443">
        <v>2</v>
      </c>
      <c r="V195" s="438">
        <v>28966.6</v>
      </c>
      <c r="W195" s="441">
        <v>116</v>
      </c>
      <c r="X195" s="444">
        <v>249.71</v>
      </c>
      <c r="Y195" s="443">
        <v>0</v>
      </c>
      <c r="Z195" s="438" t="s">
        <v>939</v>
      </c>
      <c r="AA195" s="441" t="s">
        <v>939</v>
      </c>
      <c r="AB195" s="440" t="s">
        <v>939</v>
      </c>
    </row>
    <row r="196" spans="2:28" x14ac:dyDescent="0.25">
      <c r="B196" s="431" t="s">
        <v>54</v>
      </c>
      <c r="C196" s="432" t="s">
        <v>732</v>
      </c>
      <c r="D196" s="433" t="s">
        <v>733</v>
      </c>
      <c r="E196" s="434">
        <v>33</v>
      </c>
      <c r="F196" s="435">
        <v>174050.25999999998</v>
      </c>
      <c r="G196" s="436">
        <v>327</v>
      </c>
      <c r="H196" s="437">
        <v>532.26</v>
      </c>
      <c r="I196" s="434">
        <v>9</v>
      </c>
      <c r="J196" s="438">
        <v>32788.97</v>
      </c>
      <c r="K196" s="439">
        <v>75</v>
      </c>
      <c r="L196" s="440">
        <v>437.19</v>
      </c>
      <c r="M196" s="434">
        <v>9</v>
      </c>
      <c r="N196" s="438">
        <v>46475.25</v>
      </c>
      <c r="O196" s="441">
        <v>100</v>
      </c>
      <c r="P196" s="440">
        <v>464.75</v>
      </c>
      <c r="Q196" s="442">
        <v>10</v>
      </c>
      <c r="R196" s="438">
        <v>81602.760000000009</v>
      </c>
      <c r="S196" s="441">
        <v>124</v>
      </c>
      <c r="T196" s="440">
        <v>658.09</v>
      </c>
      <c r="U196" s="443">
        <v>5</v>
      </c>
      <c r="V196" s="438">
        <v>13183.28</v>
      </c>
      <c r="W196" s="441">
        <v>28</v>
      </c>
      <c r="X196" s="444">
        <v>470.83</v>
      </c>
      <c r="Y196" s="443">
        <v>0</v>
      </c>
      <c r="Z196" s="438" t="s">
        <v>939</v>
      </c>
      <c r="AA196" s="441" t="s">
        <v>939</v>
      </c>
      <c r="AB196" s="440" t="s">
        <v>939</v>
      </c>
    </row>
    <row r="197" spans="2:28" x14ac:dyDescent="0.25">
      <c r="B197" s="431" t="s">
        <v>352</v>
      </c>
      <c r="C197" s="432" t="s">
        <v>734</v>
      </c>
      <c r="D197" s="433" t="s">
        <v>733</v>
      </c>
      <c r="E197" s="434">
        <v>8</v>
      </c>
      <c r="F197" s="435">
        <v>14791.69</v>
      </c>
      <c r="G197" s="436">
        <v>20</v>
      </c>
      <c r="H197" s="437">
        <v>739.58</v>
      </c>
      <c r="I197" s="434">
        <v>1</v>
      </c>
      <c r="J197" s="438">
        <v>1653.34</v>
      </c>
      <c r="K197" s="439">
        <v>2</v>
      </c>
      <c r="L197" s="440">
        <v>826.67</v>
      </c>
      <c r="M197" s="434">
        <v>4</v>
      </c>
      <c r="N197" s="438">
        <v>7013.34</v>
      </c>
      <c r="O197" s="441">
        <v>10</v>
      </c>
      <c r="P197" s="440">
        <v>701.33</v>
      </c>
      <c r="Q197" s="442">
        <v>3</v>
      </c>
      <c r="R197" s="438">
        <v>6125.01</v>
      </c>
      <c r="S197" s="441">
        <v>8</v>
      </c>
      <c r="T197" s="440">
        <v>765.63</v>
      </c>
      <c r="U197" s="443">
        <v>0</v>
      </c>
      <c r="V197" s="438" t="s">
        <v>939</v>
      </c>
      <c r="W197" s="441" t="s">
        <v>939</v>
      </c>
      <c r="X197" s="444" t="s">
        <v>939</v>
      </c>
      <c r="Y197" s="443">
        <v>0</v>
      </c>
      <c r="Z197" s="438" t="s">
        <v>939</v>
      </c>
      <c r="AA197" s="441" t="s">
        <v>939</v>
      </c>
      <c r="AB197" s="440" t="s">
        <v>939</v>
      </c>
    </row>
    <row r="198" spans="2:28" x14ac:dyDescent="0.25">
      <c r="B198" s="431" t="s">
        <v>55</v>
      </c>
      <c r="C198" s="432" t="s">
        <v>735</v>
      </c>
      <c r="D198" s="433" t="s">
        <v>733</v>
      </c>
      <c r="E198" s="434">
        <v>11</v>
      </c>
      <c r="F198" s="435">
        <v>18837.97</v>
      </c>
      <c r="G198" s="436">
        <v>21</v>
      </c>
      <c r="H198" s="437">
        <v>897.05</v>
      </c>
      <c r="I198" s="434">
        <v>4</v>
      </c>
      <c r="J198" s="438">
        <v>9014.65</v>
      </c>
      <c r="K198" s="439">
        <v>10</v>
      </c>
      <c r="L198" s="440">
        <v>901.47</v>
      </c>
      <c r="M198" s="434">
        <v>3</v>
      </c>
      <c r="N198" s="438">
        <v>5613.33</v>
      </c>
      <c r="O198" s="441">
        <v>6</v>
      </c>
      <c r="P198" s="440">
        <v>935.56</v>
      </c>
      <c r="Q198" s="442">
        <v>2</v>
      </c>
      <c r="R198" s="438">
        <v>2416.66</v>
      </c>
      <c r="S198" s="441">
        <v>3</v>
      </c>
      <c r="T198" s="440">
        <v>805.55</v>
      </c>
      <c r="U198" s="443">
        <v>2</v>
      </c>
      <c r="V198" s="438">
        <v>1793.33</v>
      </c>
      <c r="W198" s="441">
        <v>2</v>
      </c>
      <c r="X198" s="444">
        <v>896.67</v>
      </c>
      <c r="Y198" s="443">
        <v>0</v>
      </c>
      <c r="Z198" s="438" t="s">
        <v>939</v>
      </c>
      <c r="AA198" s="441" t="s">
        <v>939</v>
      </c>
      <c r="AB198" s="440" t="s">
        <v>939</v>
      </c>
    </row>
    <row r="199" spans="2:28" x14ac:dyDescent="0.25">
      <c r="B199" s="431" t="s">
        <v>353</v>
      </c>
      <c r="C199" s="432" t="s">
        <v>736</v>
      </c>
      <c r="D199" s="433" t="s">
        <v>733</v>
      </c>
      <c r="E199" s="434">
        <v>2</v>
      </c>
      <c r="F199" s="435">
        <v>18170</v>
      </c>
      <c r="G199" s="436">
        <v>16</v>
      </c>
      <c r="H199" s="437">
        <v>1135.6300000000001</v>
      </c>
      <c r="I199" s="434">
        <v>0</v>
      </c>
      <c r="J199" s="438" t="s">
        <v>939</v>
      </c>
      <c r="K199" s="439" t="s">
        <v>939</v>
      </c>
      <c r="L199" s="440" t="s">
        <v>939</v>
      </c>
      <c r="M199" s="434">
        <v>0</v>
      </c>
      <c r="N199" s="438" t="s">
        <v>939</v>
      </c>
      <c r="O199" s="441" t="s">
        <v>939</v>
      </c>
      <c r="P199" s="440" t="s">
        <v>939</v>
      </c>
      <c r="Q199" s="442">
        <v>2</v>
      </c>
      <c r="R199" s="438">
        <v>18170</v>
      </c>
      <c r="S199" s="441">
        <v>16</v>
      </c>
      <c r="T199" s="440">
        <v>1135.6300000000001</v>
      </c>
      <c r="U199" s="443">
        <v>0</v>
      </c>
      <c r="V199" s="438" t="s">
        <v>939</v>
      </c>
      <c r="W199" s="441" t="s">
        <v>939</v>
      </c>
      <c r="X199" s="444" t="s">
        <v>939</v>
      </c>
      <c r="Y199" s="443">
        <v>0</v>
      </c>
      <c r="Z199" s="438" t="s">
        <v>939</v>
      </c>
      <c r="AA199" s="441" t="s">
        <v>939</v>
      </c>
      <c r="AB199" s="440" t="s">
        <v>939</v>
      </c>
    </row>
    <row r="200" spans="2:28" x14ac:dyDescent="0.25">
      <c r="B200" s="431" t="s">
        <v>354</v>
      </c>
      <c r="C200" s="432" t="s">
        <v>737</v>
      </c>
      <c r="D200" s="433" t="s">
        <v>733</v>
      </c>
      <c r="E200" s="434">
        <v>4</v>
      </c>
      <c r="F200" s="435">
        <v>12021.67</v>
      </c>
      <c r="G200" s="436">
        <v>14</v>
      </c>
      <c r="H200" s="437">
        <v>858.69</v>
      </c>
      <c r="I200" s="434">
        <v>3</v>
      </c>
      <c r="J200" s="438">
        <v>8855.01</v>
      </c>
      <c r="K200" s="439">
        <v>12</v>
      </c>
      <c r="L200" s="440">
        <v>737.92</v>
      </c>
      <c r="M200" s="434">
        <v>0</v>
      </c>
      <c r="N200" s="438" t="s">
        <v>939</v>
      </c>
      <c r="O200" s="441" t="s">
        <v>939</v>
      </c>
      <c r="P200" s="440" t="s">
        <v>939</v>
      </c>
      <c r="Q200" s="442">
        <v>1</v>
      </c>
      <c r="R200" s="438">
        <v>3166.66</v>
      </c>
      <c r="S200" s="441">
        <v>2</v>
      </c>
      <c r="T200" s="440">
        <v>1583.33</v>
      </c>
      <c r="U200" s="443">
        <v>0</v>
      </c>
      <c r="V200" s="438" t="s">
        <v>939</v>
      </c>
      <c r="W200" s="441" t="s">
        <v>939</v>
      </c>
      <c r="X200" s="444" t="s">
        <v>939</v>
      </c>
      <c r="Y200" s="443">
        <v>0</v>
      </c>
      <c r="Z200" s="438" t="s">
        <v>939</v>
      </c>
      <c r="AA200" s="441" t="s">
        <v>939</v>
      </c>
      <c r="AB200" s="440" t="s">
        <v>939</v>
      </c>
    </row>
    <row r="201" spans="2:28" x14ac:dyDescent="0.25">
      <c r="B201" s="431" t="s">
        <v>56</v>
      </c>
      <c r="C201" s="432" t="s">
        <v>738</v>
      </c>
      <c r="D201" s="433" t="s">
        <v>733</v>
      </c>
      <c r="E201" s="434">
        <v>14</v>
      </c>
      <c r="F201" s="435">
        <v>35617.42</v>
      </c>
      <c r="G201" s="436">
        <v>57</v>
      </c>
      <c r="H201" s="437">
        <v>624.87</v>
      </c>
      <c r="I201" s="434">
        <v>7</v>
      </c>
      <c r="J201" s="438">
        <v>20772.43</v>
      </c>
      <c r="K201" s="439">
        <v>35</v>
      </c>
      <c r="L201" s="440">
        <v>593.5</v>
      </c>
      <c r="M201" s="434">
        <v>4</v>
      </c>
      <c r="N201" s="438">
        <v>11514.99</v>
      </c>
      <c r="O201" s="441">
        <v>19</v>
      </c>
      <c r="P201" s="440">
        <v>606.04999999999995</v>
      </c>
      <c r="Q201" s="442">
        <v>1</v>
      </c>
      <c r="R201" s="438">
        <v>2150</v>
      </c>
      <c r="S201" s="441">
        <v>1</v>
      </c>
      <c r="T201" s="440">
        <v>2150</v>
      </c>
      <c r="U201" s="443">
        <v>2</v>
      </c>
      <c r="V201" s="438">
        <v>1180</v>
      </c>
      <c r="W201" s="441">
        <v>2</v>
      </c>
      <c r="X201" s="444">
        <v>590</v>
      </c>
      <c r="Y201" s="443">
        <v>0</v>
      </c>
      <c r="Z201" s="438" t="s">
        <v>939</v>
      </c>
      <c r="AA201" s="441" t="s">
        <v>939</v>
      </c>
      <c r="AB201" s="440" t="s">
        <v>939</v>
      </c>
    </row>
    <row r="202" spans="2:28" x14ac:dyDescent="0.25">
      <c r="B202" s="431" t="s">
        <v>60</v>
      </c>
      <c r="C202" s="432" t="s">
        <v>59</v>
      </c>
      <c r="D202" s="433" t="s">
        <v>711</v>
      </c>
      <c r="E202" s="434">
        <v>31</v>
      </c>
      <c r="F202" s="435">
        <v>571925.98</v>
      </c>
      <c r="G202" s="436">
        <v>678.99999999999989</v>
      </c>
      <c r="H202" s="437">
        <v>842.31</v>
      </c>
      <c r="I202" s="434">
        <v>8</v>
      </c>
      <c r="J202" s="438">
        <v>136317.08000000002</v>
      </c>
      <c r="K202" s="439">
        <v>179.48</v>
      </c>
      <c r="L202" s="440">
        <v>759.51</v>
      </c>
      <c r="M202" s="434">
        <v>9</v>
      </c>
      <c r="N202" s="438">
        <v>156900.18</v>
      </c>
      <c r="O202" s="441">
        <v>187.76</v>
      </c>
      <c r="P202" s="440">
        <v>835.64</v>
      </c>
      <c r="Q202" s="442">
        <v>6</v>
      </c>
      <c r="R202" s="438">
        <v>133369.1</v>
      </c>
      <c r="S202" s="441">
        <v>165.79999999999998</v>
      </c>
      <c r="T202" s="440">
        <v>804.4</v>
      </c>
      <c r="U202" s="443">
        <v>8</v>
      </c>
      <c r="V202" s="438">
        <v>145339.62</v>
      </c>
      <c r="W202" s="441">
        <v>145.96</v>
      </c>
      <c r="X202" s="444">
        <v>995.75</v>
      </c>
      <c r="Y202" s="443">
        <v>0</v>
      </c>
      <c r="Z202" s="438" t="s">
        <v>939</v>
      </c>
      <c r="AA202" s="441" t="s">
        <v>939</v>
      </c>
      <c r="AB202" s="440" t="s">
        <v>939</v>
      </c>
    </row>
    <row r="203" spans="2:28" x14ac:dyDescent="0.25">
      <c r="B203" s="431" t="s">
        <v>357</v>
      </c>
      <c r="C203" s="432" t="s">
        <v>358</v>
      </c>
      <c r="D203" s="433" t="s">
        <v>711</v>
      </c>
      <c r="E203" s="434">
        <v>15</v>
      </c>
      <c r="F203" s="435">
        <v>118688.51000000001</v>
      </c>
      <c r="G203" s="436">
        <v>151.72999999999999</v>
      </c>
      <c r="H203" s="437">
        <v>782.23</v>
      </c>
      <c r="I203" s="434">
        <v>7</v>
      </c>
      <c r="J203" s="438">
        <v>19898.52</v>
      </c>
      <c r="K203" s="439">
        <v>17.600000000000001</v>
      </c>
      <c r="L203" s="440">
        <v>1130.5999999999999</v>
      </c>
      <c r="M203" s="434">
        <v>3</v>
      </c>
      <c r="N203" s="438">
        <v>30543.18</v>
      </c>
      <c r="O203" s="441">
        <v>36.81</v>
      </c>
      <c r="P203" s="440">
        <v>829.75</v>
      </c>
      <c r="Q203" s="442">
        <v>4</v>
      </c>
      <c r="R203" s="438">
        <v>59682.14</v>
      </c>
      <c r="S203" s="441">
        <v>96.699999999999989</v>
      </c>
      <c r="T203" s="440">
        <v>617.19000000000005</v>
      </c>
      <c r="U203" s="443">
        <v>0</v>
      </c>
      <c r="V203" s="438" t="s">
        <v>939</v>
      </c>
      <c r="W203" s="441" t="s">
        <v>939</v>
      </c>
      <c r="X203" s="444" t="s">
        <v>939</v>
      </c>
      <c r="Y203" s="443">
        <v>1</v>
      </c>
      <c r="Z203" s="438">
        <v>8564.67</v>
      </c>
      <c r="AA203" s="441">
        <v>0.62</v>
      </c>
      <c r="AB203" s="440">
        <v>13813.98</v>
      </c>
    </row>
    <row r="204" spans="2:28" x14ac:dyDescent="0.25">
      <c r="B204" s="431" t="s">
        <v>62</v>
      </c>
      <c r="C204" s="432" t="s">
        <v>61</v>
      </c>
      <c r="D204" s="433" t="s">
        <v>711</v>
      </c>
      <c r="E204" s="434">
        <v>9</v>
      </c>
      <c r="F204" s="435">
        <v>41840.6</v>
      </c>
      <c r="G204" s="436">
        <v>163.13999999999999</v>
      </c>
      <c r="H204" s="437">
        <v>256.47000000000003</v>
      </c>
      <c r="I204" s="434">
        <v>2</v>
      </c>
      <c r="J204" s="438">
        <v>2569.0199999999995</v>
      </c>
      <c r="K204" s="439">
        <v>9.1999999999999993</v>
      </c>
      <c r="L204" s="440">
        <v>279.24</v>
      </c>
      <c r="M204" s="434">
        <v>3</v>
      </c>
      <c r="N204" s="438">
        <v>1382.6</v>
      </c>
      <c r="O204" s="441">
        <v>4.04</v>
      </c>
      <c r="P204" s="440">
        <v>342.23</v>
      </c>
      <c r="Q204" s="442">
        <v>3</v>
      </c>
      <c r="R204" s="438">
        <v>12276.579999999998</v>
      </c>
      <c r="S204" s="441">
        <v>50.5</v>
      </c>
      <c r="T204" s="440">
        <v>243.1</v>
      </c>
      <c r="U204" s="443">
        <v>1</v>
      </c>
      <c r="V204" s="438">
        <v>25612.400000000001</v>
      </c>
      <c r="W204" s="441">
        <v>99.4</v>
      </c>
      <c r="X204" s="444">
        <v>257.67</v>
      </c>
      <c r="Y204" s="443">
        <v>0</v>
      </c>
      <c r="Z204" s="438" t="s">
        <v>939</v>
      </c>
      <c r="AA204" s="441" t="s">
        <v>939</v>
      </c>
      <c r="AB204" s="440" t="s">
        <v>939</v>
      </c>
    </row>
    <row r="205" spans="2:28" x14ac:dyDescent="0.25">
      <c r="B205" s="431" t="s">
        <v>975</v>
      </c>
      <c r="C205" s="432" t="s">
        <v>976</v>
      </c>
      <c r="D205" s="433" t="s">
        <v>711</v>
      </c>
      <c r="E205" s="434">
        <v>1</v>
      </c>
      <c r="F205" s="435">
        <v>12361.14</v>
      </c>
      <c r="G205" s="436">
        <v>33</v>
      </c>
      <c r="H205" s="437">
        <v>374.58</v>
      </c>
      <c r="I205" s="434">
        <v>0</v>
      </c>
      <c r="J205" s="438" t="s">
        <v>939</v>
      </c>
      <c r="K205" s="439" t="s">
        <v>939</v>
      </c>
      <c r="L205" s="440" t="s">
        <v>939</v>
      </c>
      <c r="M205" s="434">
        <v>0</v>
      </c>
      <c r="N205" s="438" t="s">
        <v>939</v>
      </c>
      <c r="O205" s="441" t="s">
        <v>939</v>
      </c>
      <c r="P205" s="440" t="s">
        <v>939</v>
      </c>
      <c r="Q205" s="442">
        <v>0</v>
      </c>
      <c r="R205" s="438" t="s">
        <v>939</v>
      </c>
      <c r="S205" s="441" t="s">
        <v>939</v>
      </c>
      <c r="T205" s="440" t="s">
        <v>939</v>
      </c>
      <c r="U205" s="443">
        <v>0</v>
      </c>
      <c r="V205" s="438" t="s">
        <v>939</v>
      </c>
      <c r="W205" s="441" t="s">
        <v>939</v>
      </c>
      <c r="X205" s="444" t="s">
        <v>939</v>
      </c>
      <c r="Y205" s="443">
        <v>0</v>
      </c>
      <c r="Z205" s="438" t="s">
        <v>939</v>
      </c>
      <c r="AA205" s="441" t="s">
        <v>939</v>
      </c>
      <c r="AB205" s="440" t="s">
        <v>939</v>
      </c>
    </row>
    <row r="206" spans="2:28" x14ac:dyDescent="0.25">
      <c r="B206" s="431" t="s">
        <v>64</v>
      </c>
      <c r="C206" s="432" t="s">
        <v>63</v>
      </c>
      <c r="D206" s="433" t="s">
        <v>741</v>
      </c>
      <c r="E206" s="434">
        <v>26</v>
      </c>
      <c r="F206" s="435">
        <v>51554.510000000009</v>
      </c>
      <c r="G206" s="436">
        <v>166</v>
      </c>
      <c r="H206" s="437">
        <v>310.57</v>
      </c>
      <c r="I206" s="434">
        <v>7</v>
      </c>
      <c r="J206" s="438">
        <v>11659.59</v>
      </c>
      <c r="K206" s="439">
        <v>33</v>
      </c>
      <c r="L206" s="440">
        <v>353.32</v>
      </c>
      <c r="M206" s="434">
        <v>9</v>
      </c>
      <c r="N206" s="438">
        <v>15428.259999999998</v>
      </c>
      <c r="O206" s="441">
        <v>53</v>
      </c>
      <c r="P206" s="440">
        <v>291.10000000000002</v>
      </c>
      <c r="Q206" s="442">
        <v>7</v>
      </c>
      <c r="R206" s="438">
        <v>20156.620000000003</v>
      </c>
      <c r="S206" s="441">
        <v>65</v>
      </c>
      <c r="T206" s="440">
        <v>310.10000000000002</v>
      </c>
      <c r="U206" s="443">
        <v>3</v>
      </c>
      <c r="V206" s="438">
        <v>4310.04</v>
      </c>
      <c r="W206" s="441">
        <v>15</v>
      </c>
      <c r="X206" s="444">
        <v>287.33999999999997</v>
      </c>
      <c r="Y206" s="443">
        <v>0</v>
      </c>
      <c r="Z206" s="438" t="s">
        <v>939</v>
      </c>
      <c r="AA206" s="441" t="s">
        <v>939</v>
      </c>
      <c r="AB206" s="440" t="s">
        <v>939</v>
      </c>
    </row>
    <row r="207" spans="2:28" x14ac:dyDescent="0.25">
      <c r="B207" s="431" t="s">
        <v>360</v>
      </c>
      <c r="C207" s="432" t="s">
        <v>361</v>
      </c>
      <c r="D207" s="433" t="s">
        <v>742</v>
      </c>
      <c r="E207" s="434">
        <v>4</v>
      </c>
      <c r="F207" s="435">
        <v>48383.44</v>
      </c>
      <c r="G207" s="436">
        <v>12</v>
      </c>
      <c r="H207" s="437">
        <v>4031.95</v>
      </c>
      <c r="I207" s="434">
        <v>1</v>
      </c>
      <c r="J207" s="438">
        <v>4433.41</v>
      </c>
      <c r="K207" s="439">
        <v>1</v>
      </c>
      <c r="L207" s="440">
        <v>4433.41</v>
      </c>
      <c r="M207" s="434">
        <v>1</v>
      </c>
      <c r="N207" s="438">
        <v>7650</v>
      </c>
      <c r="O207" s="441">
        <v>2</v>
      </c>
      <c r="P207" s="440">
        <v>3825</v>
      </c>
      <c r="Q207" s="442">
        <v>2</v>
      </c>
      <c r="R207" s="438">
        <v>36300.03</v>
      </c>
      <c r="S207" s="441">
        <v>9</v>
      </c>
      <c r="T207" s="440">
        <v>4033.34</v>
      </c>
      <c r="U207" s="443">
        <v>0</v>
      </c>
      <c r="V207" s="438" t="s">
        <v>939</v>
      </c>
      <c r="W207" s="441" t="s">
        <v>939</v>
      </c>
      <c r="X207" s="444" t="s">
        <v>939</v>
      </c>
      <c r="Y207" s="443">
        <v>0</v>
      </c>
      <c r="Z207" s="438" t="s">
        <v>939</v>
      </c>
      <c r="AA207" s="441" t="s">
        <v>939</v>
      </c>
      <c r="AB207" s="440" t="s">
        <v>939</v>
      </c>
    </row>
    <row r="208" spans="2:28" x14ac:dyDescent="0.25">
      <c r="B208" s="431" t="s">
        <v>362</v>
      </c>
      <c r="C208" s="432" t="s">
        <v>363</v>
      </c>
      <c r="D208" s="433" t="s">
        <v>662</v>
      </c>
      <c r="E208" s="434">
        <v>1</v>
      </c>
      <c r="F208" s="435">
        <v>34589.1</v>
      </c>
      <c r="G208" s="436">
        <v>6335</v>
      </c>
      <c r="H208" s="437">
        <v>5.46</v>
      </c>
      <c r="I208" s="434">
        <v>0</v>
      </c>
      <c r="J208" s="438" t="s">
        <v>939</v>
      </c>
      <c r="K208" s="439" t="s">
        <v>939</v>
      </c>
      <c r="L208" s="440" t="s">
        <v>939</v>
      </c>
      <c r="M208" s="434">
        <v>0</v>
      </c>
      <c r="N208" s="438" t="s">
        <v>939</v>
      </c>
      <c r="O208" s="441" t="s">
        <v>939</v>
      </c>
      <c r="P208" s="440" t="s">
        <v>939</v>
      </c>
      <c r="Q208" s="442">
        <v>0</v>
      </c>
      <c r="R208" s="438" t="s">
        <v>939</v>
      </c>
      <c r="S208" s="441" t="s">
        <v>939</v>
      </c>
      <c r="T208" s="440" t="s">
        <v>939</v>
      </c>
      <c r="U208" s="443">
        <v>0</v>
      </c>
      <c r="V208" s="438" t="s">
        <v>939</v>
      </c>
      <c r="W208" s="441" t="s">
        <v>939</v>
      </c>
      <c r="X208" s="444" t="s">
        <v>939</v>
      </c>
      <c r="Y208" s="443">
        <v>0</v>
      </c>
      <c r="Z208" s="438" t="s">
        <v>939</v>
      </c>
      <c r="AA208" s="441" t="s">
        <v>939</v>
      </c>
      <c r="AB208" s="440" t="s">
        <v>939</v>
      </c>
    </row>
    <row r="209" spans="2:28" x14ac:dyDescent="0.25">
      <c r="B209" s="431" t="s">
        <v>58</v>
      </c>
      <c r="C209" s="432" t="s">
        <v>57</v>
      </c>
      <c r="D209" s="433" t="s">
        <v>711</v>
      </c>
      <c r="E209" s="434">
        <v>6</v>
      </c>
      <c r="F209" s="435">
        <v>66417.11</v>
      </c>
      <c r="G209" s="436">
        <v>26.94</v>
      </c>
      <c r="H209" s="437">
        <v>2465.37</v>
      </c>
      <c r="I209" s="434">
        <v>2</v>
      </c>
      <c r="J209" s="438">
        <v>3163.74</v>
      </c>
      <c r="K209" s="439">
        <v>0.56000000000000005</v>
      </c>
      <c r="L209" s="440">
        <v>5649.54</v>
      </c>
      <c r="M209" s="434">
        <v>0</v>
      </c>
      <c r="N209" s="438" t="s">
        <v>939</v>
      </c>
      <c r="O209" s="441" t="s">
        <v>939</v>
      </c>
      <c r="P209" s="440" t="s">
        <v>939</v>
      </c>
      <c r="Q209" s="442">
        <v>3</v>
      </c>
      <c r="R209" s="438">
        <v>57397.380000000005</v>
      </c>
      <c r="S209" s="441">
        <v>23.5</v>
      </c>
      <c r="T209" s="440">
        <v>2442.44</v>
      </c>
      <c r="U209" s="443">
        <v>1</v>
      </c>
      <c r="V209" s="438">
        <v>5855.99</v>
      </c>
      <c r="W209" s="441">
        <v>2.88</v>
      </c>
      <c r="X209" s="444">
        <v>2033.33</v>
      </c>
      <c r="Y209" s="443">
        <v>0</v>
      </c>
      <c r="Z209" s="438" t="s">
        <v>939</v>
      </c>
      <c r="AA209" s="441" t="s">
        <v>939</v>
      </c>
      <c r="AB209" s="440" t="s">
        <v>939</v>
      </c>
    </row>
    <row r="210" spans="2:28" x14ac:dyDescent="0.25">
      <c r="B210" s="431" t="s">
        <v>364</v>
      </c>
      <c r="C210" s="432" t="s">
        <v>365</v>
      </c>
      <c r="D210" s="433" t="s">
        <v>662</v>
      </c>
      <c r="E210" s="434">
        <v>8</v>
      </c>
      <c r="F210" s="435">
        <v>105253.91</v>
      </c>
      <c r="G210" s="436">
        <v>6417</v>
      </c>
      <c r="H210" s="437">
        <v>16.399999999999999</v>
      </c>
      <c r="I210" s="434">
        <v>2</v>
      </c>
      <c r="J210" s="438">
        <v>6737.5</v>
      </c>
      <c r="K210" s="439">
        <v>335</v>
      </c>
      <c r="L210" s="440">
        <v>20.11</v>
      </c>
      <c r="M210" s="434">
        <v>1</v>
      </c>
      <c r="N210" s="438">
        <v>1413.9</v>
      </c>
      <c r="O210" s="441">
        <v>45</v>
      </c>
      <c r="P210" s="440">
        <v>31.42</v>
      </c>
      <c r="Q210" s="442">
        <v>3</v>
      </c>
      <c r="R210" s="438">
        <v>28734.55</v>
      </c>
      <c r="S210" s="441">
        <v>3785</v>
      </c>
      <c r="T210" s="440">
        <v>7.59</v>
      </c>
      <c r="U210" s="443">
        <v>1</v>
      </c>
      <c r="V210" s="438">
        <v>4960</v>
      </c>
      <c r="W210" s="441">
        <v>310</v>
      </c>
      <c r="X210" s="444">
        <v>16</v>
      </c>
      <c r="Y210" s="443">
        <v>0</v>
      </c>
      <c r="Z210" s="438" t="s">
        <v>939</v>
      </c>
      <c r="AA210" s="441" t="s">
        <v>939</v>
      </c>
      <c r="AB210" s="440" t="s">
        <v>939</v>
      </c>
    </row>
    <row r="211" spans="2:28" x14ac:dyDescent="0.25">
      <c r="B211" s="431" t="s">
        <v>74</v>
      </c>
      <c r="C211" s="432" t="s">
        <v>73</v>
      </c>
      <c r="D211" s="433" t="s">
        <v>662</v>
      </c>
      <c r="E211" s="434">
        <v>18</v>
      </c>
      <c r="F211" s="435">
        <v>419515.44999999995</v>
      </c>
      <c r="G211" s="436">
        <v>5627</v>
      </c>
      <c r="H211" s="437">
        <v>74.55</v>
      </c>
      <c r="I211" s="434">
        <v>4</v>
      </c>
      <c r="J211" s="438">
        <v>150462.95000000001</v>
      </c>
      <c r="K211" s="439">
        <v>2260</v>
      </c>
      <c r="L211" s="440">
        <v>66.58</v>
      </c>
      <c r="M211" s="434">
        <v>3</v>
      </c>
      <c r="N211" s="438">
        <v>45032.450000000004</v>
      </c>
      <c r="O211" s="441">
        <v>435</v>
      </c>
      <c r="P211" s="440">
        <v>103.52</v>
      </c>
      <c r="Q211" s="442">
        <v>9</v>
      </c>
      <c r="R211" s="438">
        <v>211995.05</v>
      </c>
      <c r="S211" s="441">
        <v>2757</v>
      </c>
      <c r="T211" s="440">
        <v>76.89</v>
      </c>
      <c r="U211" s="443">
        <v>2</v>
      </c>
      <c r="V211" s="438">
        <v>12025</v>
      </c>
      <c r="W211" s="441">
        <v>175</v>
      </c>
      <c r="X211" s="444">
        <v>68.709999999999994</v>
      </c>
      <c r="Y211" s="443">
        <v>0</v>
      </c>
      <c r="Z211" s="438" t="s">
        <v>939</v>
      </c>
      <c r="AA211" s="441" t="s">
        <v>939</v>
      </c>
      <c r="AB211" s="440" t="s">
        <v>939</v>
      </c>
    </row>
    <row r="212" spans="2:28" x14ac:dyDescent="0.25">
      <c r="B212" s="431" t="s">
        <v>848</v>
      </c>
      <c r="C212" s="432" t="s">
        <v>849</v>
      </c>
      <c r="D212" s="433" t="s">
        <v>605</v>
      </c>
      <c r="E212" s="434">
        <v>2</v>
      </c>
      <c r="F212" s="435">
        <v>12374.039999999999</v>
      </c>
      <c r="G212" s="436">
        <v>16</v>
      </c>
      <c r="H212" s="437">
        <v>773.38</v>
      </c>
      <c r="I212" s="434">
        <v>0</v>
      </c>
      <c r="J212" s="438" t="s">
        <v>939</v>
      </c>
      <c r="K212" s="439" t="s">
        <v>939</v>
      </c>
      <c r="L212" s="440" t="s">
        <v>939</v>
      </c>
      <c r="M212" s="434">
        <v>0</v>
      </c>
      <c r="N212" s="438" t="s">
        <v>939</v>
      </c>
      <c r="O212" s="441" t="s">
        <v>939</v>
      </c>
      <c r="P212" s="440" t="s">
        <v>939</v>
      </c>
      <c r="Q212" s="442">
        <v>2</v>
      </c>
      <c r="R212" s="438">
        <v>12374.039999999999</v>
      </c>
      <c r="S212" s="441">
        <v>16</v>
      </c>
      <c r="T212" s="440">
        <v>773.38</v>
      </c>
      <c r="U212" s="443">
        <v>0</v>
      </c>
      <c r="V212" s="438" t="s">
        <v>939</v>
      </c>
      <c r="W212" s="441" t="s">
        <v>939</v>
      </c>
      <c r="X212" s="444" t="s">
        <v>939</v>
      </c>
      <c r="Y212" s="443">
        <v>0</v>
      </c>
      <c r="Z212" s="438" t="s">
        <v>939</v>
      </c>
      <c r="AA212" s="441" t="s">
        <v>939</v>
      </c>
      <c r="AB212" s="440" t="s">
        <v>939</v>
      </c>
    </row>
    <row r="213" spans="2:28" x14ac:dyDescent="0.25">
      <c r="B213" s="431" t="s">
        <v>366</v>
      </c>
      <c r="C213" s="432" t="s">
        <v>367</v>
      </c>
      <c r="D213" s="433" t="s">
        <v>743</v>
      </c>
      <c r="E213" s="434">
        <v>15</v>
      </c>
      <c r="F213" s="435">
        <v>61008.39</v>
      </c>
      <c r="G213" s="436">
        <v>21</v>
      </c>
      <c r="H213" s="437">
        <v>2905.16</v>
      </c>
      <c r="I213" s="434">
        <v>3</v>
      </c>
      <c r="J213" s="438">
        <v>12092.039999999999</v>
      </c>
      <c r="K213" s="439">
        <v>5</v>
      </c>
      <c r="L213" s="440">
        <v>2418.41</v>
      </c>
      <c r="M213" s="434">
        <v>6</v>
      </c>
      <c r="N213" s="438">
        <v>25458</v>
      </c>
      <c r="O213" s="441">
        <v>8</v>
      </c>
      <c r="P213" s="440">
        <v>3182.25</v>
      </c>
      <c r="Q213" s="442">
        <v>4</v>
      </c>
      <c r="R213" s="438">
        <v>16791.68</v>
      </c>
      <c r="S213" s="441">
        <v>6</v>
      </c>
      <c r="T213" s="440">
        <v>2798.61</v>
      </c>
      <c r="U213" s="443">
        <v>2</v>
      </c>
      <c r="V213" s="438">
        <v>6666.67</v>
      </c>
      <c r="W213" s="441">
        <v>2</v>
      </c>
      <c r="X213" s="444">
        <v>3333.34</v>
      </c>
      <c r="Y213" s="443">
        <v>0</v>
      </c>
      <c r="Z213" s="438" t="s">
        <v>939</v>
      </c>
      <c r="AA213" s="441" t="s">
        <v>939</v>
      </c>
      <c r="AB213" s="440" t="s">
        <v>939</v>
      </c>
    </row>
    <row r="214" spans="2:28" x14ac:dyDescent="0.25">
      <c r="B214" s="431" t="s">
        <v>65</v>
      </c>
      <c r="C214" s="432" t="s">
        <v>744</v>
      </c>
      <c r="D214" s="433" t="s">
        <v>711</v>
      </c>
      <c r="E214" s="434">
        <v>27</v>
      </c>
      <c r="F214" s="435">
        <v>796770.28</v>
      </c>
      <c r="G214" s="436">
        <v>768.57000000000028</v>
      </c>
      <c r="H214" s="437">
        <v>1036.69</v>
      </c>
      <c r="I214" s="434">
        <v>9</v>
      </c>
      <c r="J214" s="438">
        <v>141774.88999999998</v>
      </c>
      <c r="K214" s="439">
        <v>130.08000000000001</v>
      </c>
      <c r="L214" s="440">
        <v>1089.9100000000001</v>
      </c>
      <c r="M214" s="434">
        <v>7</v>
      </c>
      <c r="N214" s="438">
        <v>240377.58</v>
      </c>
      <c r="O214" s="441">
        <v>217.62</v>
      </c>
      <c r="P214" s="440">
        <v>1104.57</v>
      </c>
      <c r="Q214" s="442">
        <v>7</v>
      </c>
      <c r="R214" s="438">
        <v>238787.24000000005</v>
      </c>
      <c r="S214" s="441">
        <v>240.75000000000003</v>
      </c>
      <c r="T214" s="440">
        <v>991.85</v>
      </c>
      <c r="U214" s="443">
        <v>4</v>
      </c>
      <c r="V214" s="438">
        <v>175830.57</v>
      </c>
      <c r="W214" s="441">
        <v>180.12</v>
      </c>
      <c r="X214" s="444">
        <v>976.19</v>
      </c>
      <c r="Y214" s="443">
        <v>0</v>
      </c>
      <c r="Z214" s="438" t="s">
        <v>939</v>
      </c>
      <c r="AA214" s="441" t="s">
        <v>939</v>
      </c>
      <c r="AB214" s="440" t="s">
        <v>939</v>
      </c>
    </row>
    <row r="215" spans="2:28" x14ac:dyDescent="0.25">
      <c r="B215" s="431" t="s">
        <v>745</v>
      </c>
      <c r="C215" s="432" t="s">
        <v>746</v>
      </c>
      <c r="D215" s="433" t="s">
        <v>711</v>
      </c>
      <c r="E215" s="434">
        <v>26</v>
      </c>
      <c r="F215" s="435">
        <v>623362.30999999994</v>
      </c>
      <c r="G215" s="436">
        <v>383.47</v>
      </c>
      <c r="H215" s="437">
        <v>1625.58</v>
      </c>
      <c r="I215" s="434">
        <v>9</v>
      </c>
      <c r="J215" s="438">
        <v>169831.67</v>
      </c>
      <c r="K215" s="439">
        <v>91.089999999999975</v>
      </c>
      <c r="L215" s="440">
        <v>1864.44</v>
      </c>
      <c r="M215" s="434">
        <v>6</v>
      </c>
      <c r="N215" s="438">
        <v>177844.77</v>
      </c>
      <c r="O215" s="441">
        <v>112.34</v>
      </c>
      <c r="P215" s="440">
        <v>1583.09</v>
      </c>
      <c r="Q215" s="442">
        <v>6</v>
      </c>
      <c r="R215" s="438">
        <v>117942.42000000001</v>
      </c>
      <c r="S215" s="441">
        <v>70.300000000000011</v>
      </c>
      <c r="T215" s="440">
        <v>1677.7</v>
      </c>
      <c r="U215" s="443">
        <v>5</v>
      </c>
      <c r="V215" s="438">
        <v>157743.45000000001</v>
      </c>
      <c r="W215" s="441">
        <v>109.74000000000001</v>
      </c>
      <c r="X215" s="444">
        <v>1437.43</v>
      </c>
      <c r="Y215" s="443">
        <v>0</v>
      </c>
      <c r="Z215" s="438" t="s">
        <v>939</v>
      </c>
      <c r="AA215" s="441" t="s">
        <v>939</v>
      </c>
      <c r="AB215" s="440" t="s">
        <v>939</v>
      </c>
    </row>
    <row r="216" spans="2:28" x14ac:dyDescent="0.25">
      <c r="B216" s="431" t="s">
        <v>34</v>
      </c>
      <c r="C216" s="432" t="s">
        <v>747</v>
      </c>
      <c r="D216" s="433" t="s">
        <v>731</v>
      </c>
      <c r="E216" s="434">
        <v>8</v>
      </c>
      <c r="F216" s="435">
        <v>79930.260000000009</v>
      </c>
      <c r="G216" s="436">
        <v>113</v>
      </c>
      <c r="H216" s="437">
        <v>707.35</v>
      </c>
      <c r="I216" s="434">
        <v>1</v>
      </c>
      <c r="J216" s="438">
        <v>16644.599999999999</v>
      </c>
      <c r="K216" s="439">
        <v>20</v>
      </c>
      <c r="L216" s="440">
        <v>832.23</v>
      </c>
      <c r="M216" s="434">
        <v>2</v>
      </c>
      <c r="N216" s="438">
        <v>8171.12</v>
      </c>
      <c r="O216" s="441">
        <v>12</v>
      </c>
      <c r="P216" s="440">
        <v>680.93</v>
      </c>
      <c r="Q216" s="442">
        <v>3</v>
      </c>
      <c r="R216" s="438">
        <v>38443.82</v>
      </c>
      <c r="S216" s="441">
        <v>57</v>
      </c>
      <c r="T216" s="440">
        <v>674.45</v>
      </c>
      <c r="U216" s="443">
        <v>2</v>
      </c>
      <c r="V216" s="438">
        <v>16670.72</v>
      </c>
      <c r="W216" s="441">
        <v>24</v>
      </c>
      <c r="X216" s="444">
        <v>694.61</v>
      </c>
      <c r="Y216" s="443">
        <v>0</v>
      </c>
      <c r="Z216" s="438" t="s">
        <v>939</v>
      </c>
      <c r="AA216" s="441" t="s">
        <v>939</v>
      </c>
      <c r="AB216" s="440" t="s">
        <v>939</v>
      </c>
    </row>
    <row r="217" spans="2:28" x14ac:dyDescent="0.25">
      <c r="B217" s="431" t="s">
        <v>368</v>
      </c>
      <c r="C217" s="432" t="s">
        <v>748</v>
      </c>
      <c r="D217" s="433" t="s">
        <v>731</v>
      </c>
      <c r="E217" s="434">
        <v>3</v>
      </c>
      <c r="F217" s="435">
        <v>29113.4</v>
      </c>
      <c r="G217" s="436">
        <v>32</v>
      </c>
      <c r="H217" s="437">
        <v>909.79</v>
      </c>
      <c r="I217" s="434">
        <v>1</v>
      </c>
      <c r="J217" s="438">
        <v>12778.78</v>
      </c>
      <c r="K217" s="439">
        <v>14</v>
      </c>
      <c r="L217" s="440">
        <v>912.77</v>
      </c>
      <c r="M217" s="434">
        <v>0</v>
      </c>
      <c r="N217" s="438" t="s">
        <v>939</v>
      </c>
      <c r="O217" s="441" t="s">
        <v>939</v>
      </c>
      <c r="P217" s="440" t="s">
        <v>939</v>
      </c>
      <c r="Q217" s="442">
        <v>2</v>
      </c>
      <c r="R217" s="438">
        <v>16334.62</v>
      </c>
      <c r="S217" s="441">
        <v>18</v>
      </c>
      <c r="T217" s="440">
        <v>907.48</v>
      </c>
      <c r="U217" s="443">
        <v>0</v>
      </c>
      <c r="V217" s="438" t="s">
        <v>939</v>
      </c>
      <c r="W217" s="441" t="s">
        <v>939</v>
      </c>
      <c r="X217" s="444" t="s">
        <v>939</v>
      </c>
      <c r="Y217" s="443">
        <v>0</v>
      </c>
      <c r="Z217" s="438" t="s">
        <v>939</v>
      </c>
      <c r="AA217" s="441" t="s">
        <v>939</v>
      </c>
      <c r="AB217" s="440" t="s">
        <v>939</v>
      </c>
    </row>
    <row r="218" spans="2:28" x14ac:dyDescent="0.25">
      <c r="B218" s="431" t="s">
        <v>369</v>
      </c>
      <c r="C218" s="432" t="s">
        <v>749</v>
      </c>
      <c r="D218" s="433" t="s">
        <v>731</v>
      </c>
      <c r="E218" s="434">
        <v>2</v>
      </c>
      <c r="F218" s="435">
        <v>25602.239999999998</v>
      </c>
      <c r="G218" s="436">
        <v>24</v>
      </c>
      <c r="H218" s="437">
        <v>1066.76</v>
      </c>
      <c r="I218" s="434">
        <v>1</v>
      </c>
      <c r="J218" s="438">
        <v>7946.4</v>
      </c>
      <c r="K218" s="439">
        <v>8</v>
      </c>
      <c r="L218" s="440">
        <v>993.3</v>
      </c>
      <c r="M218" s="434">
        <v>0</v>
      </c>
      <c r="N218" s="438" t="s">
        <v>939</v>
      </c>
      <c r="O218" s="441" t="s">
        <v>939</v>
      </c>
      <c r="P218" s="440" t="s">
        <v>939</v>
      </c>
      <c r="Q218" s="442">
        <v>1</v>
      </c>
      <c r="R218" s="438">
        <v>17655.84</v>
      </c>
      <c r="S218" s="441">
        <v>16</v>
      </c>
      <c r="T218" s="440">
        <v>1103.49</v>
      </c>
      <c r="U218" s="443">
        <v>0</v>
      </c>
      <c r="V218" s="438" t="s">
        <v>939</v>
      </c>
      <c r="W218" s="441" t="s">
        <v>939</v>
      </c>
      <c r="X218" s="444" t="s">
        <v>939</v>
      </c>
      <c r="Y218" s="443">
        <v>0</v>
      </c>
      <c r="Z218" s="438" t="s">
        <v>939</v>
      </c>
      <c r="AA218" s="441" t="s">
        <v>939</v>
      </c>
      <c r="AB218" s="440" t="s">
        <v>939</v>
      </c>
    </row>
    <row r="219" spans="2:28" x14ac:dyDescent="0.25">
      <c r="B219" s="431" t="s">
        <v>850</v>
      </c>
      <c r="C219" s="432" t="s">
        <v>851</v>
      </c>
      <c r="D219" s="433" t="s">
        <v>731</v>
      </c>
      <c r="E219" s="434">
        <v>1</v>
      </c>
      <c r="F219" s="435">
        <v>2684.6</v>
      </c>
      <c r="G219" s="436">
        <v>2</v>
      </c>
      <c r="H219" s="437">
        <v>1342.3</v>
      </c>
      <c r="I219" s="434">
        <v>1</v>
      </c>
      <c r="J219" s="438">
        <v>2684.6</v>
      </c>
      <c r="K219" s="439">
        <v>2</v>
      </c>
      <c r="L219" s="440">
        <v>1342.3</v>
      </c>
      <c r="M219" s="434">
        <v>0</v>
      </c>
      <c r="N219" s="438" t="s">
        <v>939</v>
      </c>
      <c r="O219" s="441" t="s">
        <v>939</v>
      </c>
      <c r="P219" s="440" t="s">
        <v>939</v>
      </c>
      <c r="Q219" s="442">
        <v>0</v>
      </c>
      <c r="R219" s="438" t="s">
        <v>939</v>
      </c>
      <c r="S219" s="441" t="s">
        <v>939</v>
      </c>
      <c r="T219" s="440" t="s">
        <v>939</v>
      </c>
      <c r="U219" s="443">
        <v>0</v>
      </c>
      <c r="V219" s="438" t="s">
        <v>939</v>
      </c>
      <c r="W219" s="441" t="s">
        <v>939</v>
      </c>
      <c r="X219" s="444" t="s">
        <v>939</v>
      </c>
      <c r="Y219" s="443">
        <v>0</v>
      </c>
      <c r="Z219" s="438" t="s">
        <v>939</v>
      </c>
      <c r="AA219" s="441" t="s">
        <v>939</v>
      </c>
      <c r="AB219" s="440" t="s">
        <v>939</v>
      </c>
    </row>
    <row r="220" spans="2:28" x14ac:dyDescent="0.25">
      <c r="B220" s="431" t="s">
        <v>852</v>
      </c>
      <c r="C220" s="432" t="s">
        <v>853</v>
      </c>
      <c r="D220" s="433" t="s">
        <v>731</v>
      </c>
      <c r="E220" s="434">
        <v>3</v>
      </c>
      <c r="F220" s="435">
        <v>12497.58</v>
      </c>
      <c r="G220" s="436">
        <v>56</v>
      </c>
      <c r="H220" s="437">
        <v>223.17</v>
      </c>
      <c r="I220" s="434">
        <v>1</v>
      </c>
      <c r="J220" s="438">
        <v>595</v>
      </c>
      <c r="K220" s="439">
        <v>5</v>
      </c>
      <c r="L220" s="440">
        <v>119</v>
      </c>
      <c r="M220" s="434">
        <v>0</v>
      </c>
      <c r="N220" s="438" t="s">
        <v>939</v>
      </c>
      <c r="O220" s="441" t="s">
        <v>939</v>
      </c>
      <c r="P220" s="440" t="s">
        <v>939</v>
      </c>
      <c r="Q220" s="442">
        <v>1</v>
      </c>
      <c r="R220" s="438">
        <v>11192.58</v>
      </c>
      <c r="S220" s="441">
        <v>49</v>
      </c>
      <c r="T220" s="440">
        <v>228.42</v>
      </c>
      <c r="U220" s="443">
        <v>0</v>
      </c>
      <c r="V220" s="438" t="s">
        <v>939</v>
      </c>
      <c r="W220" s="441" t="s">
        <v>939</v>
      </c>
      <c r="X220" s="444" t="s">
        <v>939</v>
      </c>
      <c r="Y220" s="443">
        <v>1</v>
      </c>
      <c r="Z220" s="438">
        <v>710</v>
      </c>
      <c r="AA220" s="441">
        <v>2</v>
      </c>
      <c r="AB220" s="440">
        <v>355</v>
      </c>
    </row>
    <row r="221" spans="2:28" x14ac:dyDescent="0.25">
      <c r="B221" s="431" t="s">
        <v>370</v>
      </c>
      <c r="C221" s="432" t="s">
        <v>371</v>
      </c>
      <c r="D221" s="433" t="s">
        <v>750</v>
      </c>
      <c r="E221" s="434">
        <v>5</v>
      </c>
      <c r="F221" s="435">
        <v>3057.19</v>
      </c>
      <c r="G221" s="436">
        <v>11</v>
      </c>
      <c r="H221" s="437">
        <v>277.93</v>
      </c>
      <c r="I221" s="434">
        <v>0</v>
      </c>
      <c r="J221" s="438" t="s">
        <v>939</v>
      </c>
      <c r="K221" s="439" t="s">
        <v>939</v>
      </c>
      <c r="L221" s="440" t="s">
        <v>939</v>
      </c>
      <c r="M221" s="434">
        <v>1</v>
      </c>
      <c r="N221" s="438">
        <v>325</v>
      </c>
      <c r="O221" s="441">
        <v>1</v>
      </c>
      <c r="P221" s="440">
        <v>325</v>
      </c>
      <c r="Q221" s="442">
        <v>3</v>
      </c>
      <c r="R221" s="438">
        <v>2232.19</v>
      </c>
      <c r="S221" s="441">
        <v>9</v>
      </c>
      <c r="T221" s="440">
        <v>248.02</v>
      </c>
      <c r="U221" s="443">
        <v>1</v>
      </c>
      <c r="V221" s="438">
        <v>500</v>
      </c>
      <c r="W221" s="441">
        <v>1</v>
      </c>
      <c r="X221" s="444">
        <v>500</v>
      </c>
      <c r="Y221" s="443">
        <v>0</v>
      </c>
      <c r="Z221" s="438" t="s">
        <v>939</v>
      </c>
      <c r="AA221" s="441" t="s">
        <v>939</v>
      </c>
      <c r="AB221" s="440" t="s">
        <v>939</v>
      </c>
    </row>
    <row r="222" spans="2:28" x14ac:dyDescent="0.25">
      <c r="B222" s="431" t="s">
        <v>372</v>
      </c>
      <c r="C222" s="432" t="s">
        <v>751</v>
      </c>
      <c r="D222" s="433" t="s">
        <v>731</v>
      </c>
      <c r="E222" s="434">
        <v>1</v>
      </c>
      <c r="F222" s="435">
        <v>3808.25</v>
      </c>
      <c r="G222" s="436">
        <v>25</v>
      </c>
      <c r="H222" s="437">
        <v>152.33000000000001</v>
      </c>
      <c r="I222" s="434">
        <v>0</v>
      </c>
      <c r="J222" s="438" t="s">
        <v>939</v>
      </c>
      <c r="K222" s="439" t="s">
        <v>939</v>
      </c>
      <c r="L222" s="440" t="s">
        <v>939</v>
      </c>
      <c r="M222" s="434">
        <v>0</v>
      </c>
      <c r="N222" s="438" t="s">
        <v>939</v>
      </c>
      <c r="O222" s="441" t="s">
        <v>939</v>
      </c>
      <c r="P222" s="440" t="s">
        <v>939</v>
      </c>
      <c r="Q222" s="442">
        <v>1</v>
      </c>
      <c r="R222" s="438">
        <v>3808.25</v>
      </c>
      <c r="S222" s="441">
        <v>25</v>
      </c>
      <c r="T222" s="440">
        <v>152.33000000000001</v>
      </c>
      <c r="U222" s="443">
        <v>0</v>
      </c>
      <c r="V222" s="438" t="s">
        <v>939</v>
      </c>
      <c r="W222" s="441" t="s">
        <v>939</v>
      </c>
      <c r="X222" s="444" t="s">
        <v>939</v>
      </c>
      <c r="Y222" s="443">
        <v>0</v>
      </c>
      <c r="Z222" s="438" t="s">
        <v>939</v>
      </c>
      <c r="AA222" s="441" t="s">
        <v>939</v>
      </c>
      <c r="AB222" s="440" t="s">
        <v>939</v>
      </c>
    </row>
    <row r="223" spans="2:28" x14ac:dyDescent="0.25">
      <c r="B223" s="431" t="s">
        <v>52</v>
      </c>
      <c r="C223" s="432" t="s">
        <v>752</v>
      </c>
      <c r="D223" s="433" t="s">
        <v>731</v>
      </c>
      <c r="E223" s="434">
        <v>28</v>
      </c>
      <c r="F223" s="435">
        <v>218869.28999999998</v>
      </c>
      <c r="G223" s="436">
        <v>1248</v>
      </c>
      <c r="H223" s="437">
        <v>175.38</v>
      </c>
      <c r="I223" s="434">
        <v>4</v>
      </c>
      <c r="J223" s="438">
        <v>20923.689999999999</v>
      </c>
      <c r="K223" s="439">
        <v>145</v>
      </c>
      <c r="L223" s="440">
        <v>144.30000000000001</v>
      </c>
      <c r="M223" s="434">
        <v>10</v>
      </c>
      <c r="N223" s="438">
        <v>32952.5</v>
      </c>
      <c r="O223" s="441">
        <v>165</v>
      </c>
      <c r="P223" s="440">
        <v>199.71</v>
      </c>
      <c r="Q223" s="442">
        <v>9</v>
      </c>
      <c r="R223" s="438">
        <v>102810.93</v>
      </c>
      <c r="S223" s="441">
        <v>566</v>
      </c>
      <c r="T223" s="440">
        <v>181.64</v>
      </c>
      <c r="U223" s="443">
        <v>4</v>
      </c>
      <c r="V223" s="438">
        <v>57230.770000000004</v>
      </c>
      <c r="W223" s="441">
        <v>352</v>
      </c>
      <c r="X223" s="444">
        <v>162.59</v>
      </c>
      <c r="Y223" s="443">
        <v>0</v>
      </c>
      <c r="Z223" s="438" t="s">
        <v>939</v>
      </c>
      <c r="AA223" s="441" t="s">
        <v>939</v>
      </c>
      <c r="AB223" s="440" t="s">
        <v>939</v>
      </c>
    </row>
    <row r="224" spans="2:28" x14ac:dyDescent="0.25">
      <c r="B224" s="431" t="s">
        <v>882</v>
      </c>
      <c r="C224" s="432" t="s">
        <v>883</v>
      </c>
      <c r="D224" s="433" t="s">
        <v>724</v>
      </c>
      <c r="E224" s="434">
        <v>2</v>
      </c>
      <c r="F224" s="435">
        <v>5015.1899999999996</v>
      </c>
      <c r="G224" s="436">
        <v>24</v>
      </c>
      <c r="H224" s="437">
        <v>208.97</v>
      </c>
      <c r="I224" s="434">
        <v>1</v>
      </c>
      <c r="J224" s="438">
        <v>979.4</v>
      </c>
      <c r="K224" s="439">
        <v>5</v>
      </c>
      <c r="L224" s="440">
        <v>195.88</v>
      </c>
      <c r="M224" s="434">
        <v>0</v>
      </c>
      <c r="N224" s="438" t="s">
        <v>939</v>
      </c>
      <c r="O224" s="441" t="s">
        <v>939</v>
      </c>
      <c r="P224" s="440" t="s">
        <v>939</v>
      </c>
      <c r="Q224" s="442">
        <v>1</v>
      </c>
      <c r="R224" s="438">
        <v>4035.79</v>
      </c>
      <c r="S224" s="441">
        <v>19</v>
      </c>
      <c r="T224" s="440">
        <v>212.41</v>
      </c>
      <c r="U224" s="443">
        <v>0</v>
      </c>
      <c r="V224" s="438" t="s">
        <v>939</v>
      </c>
      <c r="W224" s="441" t="s">
        <v>939</v>
      </c>
      <c r="X224" s="444" t="s">
        <v>939</v>
      </c>
      <c r="Y224" s="443">
        <v>0</v>
      </c>
      <c r="Z224" s="438" t="s">
        <v>939</v>
      </c>
      <c r="AA224" s="441" t="s">
        <v>939</v>
      </c>
      <c r="AB224" s="440" t="s">
        <v>939</v>
      </c>
    </row>
    <row r="225" spans="2:28" x14ac:dyDescent="0.25">
      <c r="B225" s="431" t="s">
        <v>69</v>
      </c>
      <c r="C225" s="432" t="s">
        <v>68</v>
      </c>
      <c r="D225" s="433" t="s">
        <v>662</v>
      </c>
      <c r="E225" s="434">
        <v>21</v>
      </c>
      <c r="F225" s="435">
        <v>1552942.19</v>
      </c>
      <c r="G225" s="436">
        <v>15008.28</v>
      </c>
      <c r="H225" s="437">
        <v>103.47</v>
      </c>
      <c r="I225" s="434">
        <v>5</v>
      </c>
      <c r="J225" s="438">
        <v>173467.32</v>
      </c>
      <c r="K225" s="439">
        <v>1728</v>
      </c>
      <c r="L225" s="440">
        <v>100.39</v>
      </c>
      <c r="M225" s="434">
        <v>5</v>
      </c>
      <c r="N225" s="438">
        <v>145036.72</v>
      </c>
      <c r="O225" s="441">
        <v>1356.28</v>
      </c>
      <c r="P225" s="440">
        <v>106.94</v>
      </c>
      <c r="Q225" s="442">
        <v>8</v>
      </c>
      <c r="R225" s="438">
        <v>966290</v>
      </c>
      <c r="S225" s="441">
        <v>9122</v>
      </c>
      <c r="T225" s="440">
        <v>105.93</v>
      </c>
      <c r="U225" s="443">
        <v>3</v>
      </c>
      <c r="V225" s="438">
        <v>268148.15000000002</v>
      </c>
      <c r="W225" s="441">
        <v>2802</v>
      </c>
      <c r="X225" s="444">
        <v>95.7</v>
      </c>
      <c r="Y225" s="443">
        <v>0</v>
      </c>
      <c r="Z225" s="438" t="s">
        <v>939</v>
      </c>
      <c r="AA225" s="441" t="s">
        <v>939</v>
      </c>
      <c r="AB225" s="440" t="s">
        <v>939</v>
      </c>
    </row>
    <row r="226" spans="2:28" x14ac:dyDescent="0.25">
      <c r="B226" s="431" t="s">
        <v>753</v>
      </c>
      <c r="C226" s="432" t="s">
        <v>754</v>
      </c>
      <c r="D226" s="433" t="s">
        <v>662</v>
      </c>
      <c r="E226" s="434">
        <v>5</v>
      </c>
      <c r="F226" s="435">
        <v>282228.5</v>
      </c>
      <c r="G226" s="436">
        <v>1777</v>
      </c>
      <c r="H226" s="437">
        <v>158.82</v>
      </c>
      <c r="I226" s="434">
        <v>2</v>
      </c>
      <c r="J226" s="438">
        <v>102498</v>
      </c>
      <c r="K226" s="439">
        <v>587</v>
      </c>
      <c r="L226" s="440">
        <v>174.61</v>
      </c>
      <c r="M226" s="434">
        <v>1</v>
      </c>
      <c r="N226" s="438">
        <v>3853.4</v>
      </c>
      <c r="O226" s="441">
        <v>20</v>
      </c>
      <c r="P226" s="440">
        <v>192.67</v>
      </c>
      <c r="Q226" s="442">
        <v>2</v>
      </c>
      <c r="R226" s="438">
        <v>175877.1</v>
      </c>
      <c r="S226" s="441">
        <v>1170</v>
      </c>
      <c r="T226" s="440">
        <v>150.32</v>
      </c>
      <c r="U226" s="443">
        <v>0</v>
      </c>
      <c r="V226" s="438" t="s">
        <v>939</v>
      </c>
      <c r="W226" s="441" t="s">
        <v>939</v>
      </c>
      <c r="X226" s="444" t="s">
        <v>939</v>
      </c>
      <c r="Y226" s="443">
        <v>0</v>
      </c>
      <c r="Z226" s="438" t="s">
        <v>939</v>
      </c>
      <c r="AA226" s="441" t="s">
        <v>939</v>
      </c>
      <c r="AB226" s="440" t="s">
        <v>939</v>
      </c>
    </row>
    <row r="227" spans="2:28" x14ac:dyDescent="0.25">
      <c r="B227" s="431" t="s">
        <v>755</v>
      </c>
      <c r="C227" s="432" t="s">
        <v>756</v>
      </c>
      <c r="D227" s="433" t="s">
        <v>605</v>
      </c>
      <c r="E227" s="434">
        <v>19</v>
      </c>
      <c r="F227" s="435">
        <v>608722.71</v>
      </c>
      <c r="G227" s="436">
        <v>175</v>
      </c>
      <c r="H227" s="437">
        <v>3478.42</v>
      </c>
      <c r="I227" s="434">
        <v>6</v>
      </c>
      <c r="J227" s="438">
        <v>114222.07</v>
      </c>
      <c r="K227" s="439">
        <v>29</v>
      </c>
      <c r="L227" s="440">
        <v>3938.69</v>
      </c>
      <c r="M227" s="434">
        <v>4</v>
      </c>
      <c r="N227" s="438">
        <v>59854.65</v>
      </c>
      <c r="O227" s="441">
        <v>15</v>
      </c>
      <c r="P227" s="440">
        <v>3990.31</v>
      </c>
      <c r="Q227" s="442">
        <v>6</v>
      </c>
      <c r="R227" s="438">
        <v>295433.27999999997</v>
      </c>
      <c r="S227" s="441">
        <v>90</v>
      </c>
      <c r="T227" s="440">
        <v>3282.59</v>
      </c>
      <c r="U227" s="443">
        <v>2</v>
      </c>
      <c r="V227" s="438">
        <v>128299.95</v>
      </c>
      <c r="W227" s="441">
        <v>39</v>
      </c>
      <c r="X227" s="444">
        <v>3289.74</v>
      </c>
      <c r="Y227" s="443">
        <v>0</v>
      </c>
      <c r="Z227" s="438" t="s">
        <v>939</v>
      </c>
      <c r="AA227" s="441" t="s">
        <v>939</v>
      </c>
      <c r="AB227" s="440" t="s">
        <v>939</v>
      </c>
    </row>
    <row r="228" spans="2:28" x14ac:dyDescent="0.25">
      <c r="B228" s="431" t="s">
        <v>377</v>
      </c>
      <c r="C228" s="432" t="s">
        <v>378</v>
      </c>
      <c r="D228" s="433" t="s">
        <v>662</v>
      </c>
      <c r="E228" s="434">
        <v>6</v>
      </c>
      <c r="F228" s="435">
        <v>292424.45999999996</v>
      </c>
      <c r="G228" s="436">
        <v>5232</v>
      </c>
      <c r="H228" s="437">
        <v>55.89</v>
      </c>
      <c r="I228" s="434">
        <v>1</v>
      </c>
      <c r="J228" s="438">
        <v>15108.95</v>
      </c>
      <c r="K228" s="439">
        <v>185</v>
      </c>
      <c r="L228" s="440">
        <v>81.67</v>
      </c>
      <c r="M228" s="434">
        <v>0</v>
      </c>
      <c r="N228" s="438" t="s">
        <v>939</v>
      </c>
      <c r="O228" s="441" t="s">
        <v>939</v>
      </c>
      <c r="P228" s="440" t="s">
        <v>939</v>
      </c>
      <c r="Q228" s="442">
        <v>2</v>
      </c>
      <c r="R228" s="438">
        <v>173234.01</v>
      </c>
      <c r="S228" s="441">
        <v>3383</v>
      </c>
      <c r="T228" s="440">
        <v>51.21</v>
      </c>
      <c r="U228" s="443">
        <v>2</v>
      </c>
      <c r="V228" s="438">
        <v>94458.7</v>
      </c>
      <c r="W228" s="441">
        <v>1544</v>
      </c>
      <c r="X228" s="444">
        <v>61.18</v>
      </c>
      <c r="Y228" s="443">
        <v>0</v>
      </c>
      <c r="Z228" s="438" t="s">
        <v>939</v>
      </c>
      <c r="AA228" s="441" t="s">
        <v>939</v>
      </c>
      <c r="AB228" s="440" t="s">
        <v>939</v>
      </c>
    </row>
    <row r="229" spans="2:28" x14ac:dyDescent="0.25">
      <c r="B229" s="431" t="s">
        <v>379</v>
      </c>
      <c r="C229" s="432" t="s">
        <v>380</v>
      </c>
      <c r="D229" s="433" t="s">
        <v>731</v>
      </c>
      <c r="E229" s="434">
        <v>2</v>
      </c>
      <c r="F229" s="435">
        <v>3149.07</v>
      </c>
      <c r="G229" s="436">
        <v>34</v>
      </c>
      <c r="H229" s="437">
        <v>92.62</v>
      </c>
      <c r="I229" s="434">
        <v>0</v>
      </c>
      <c r="J229" s="438" t="s">
        <v>939</v>
      </c>
      <c r="K229" s="439" t="s">
        <v>939</v>
      </c>
      <c r="L229" s="440" t="s">
        <v>939</v>
      </c>
      <c r="M229" s="434">
        <v>0</v>
      </c>
      <c r="N229" s="438" t="s">
        <v>939</v>
      </c>
      <c r="O229" s="441" t="s">
        <v>939</v>
      </c>
      <c r="P229" s="440" t="s">
        <v>939</v>
      </c>
      <c r="Q229" s="442">
        <v>0</v>
      </c>
      <c r="R229" s="438" t="s">
        <v>939</v>
      </c>
      <c r="S229" s="441" t="s">
        <v>939</v>
      </c>
      <c r="T229" s="440" t="s">
        <v>939</v>
      </c>
      <c r="U229" s="443">
        <v>1</v>
      </c>
      <c r="V229" s="438">
        <v>2225.17</v>
      </c>
      <c r="W229" s="441">
        <v>29</v>
      </c>
      <c r="X229" s="444">
        <v>76.73</v>
      </c>
      <c r="Y229" s="443">
        <v>0</v>
      </c>
      <c r="Z229" s="438" t="s">
        <v>939</v>
      </c>
      <c r="AA229" s="441" t="s">
        <v>939</v>
      </c>
      <c r="AB229" s="440" t="s">
        <v>939</v>
      </c>
    </row>
    <row r="230" spans="2:28" x14ac:dyDescent="0.25">
      <c r="B230" s="431" t="s">
        <v>67</v>
      </c>
      <c r="C230" s="432" t="s">
        <v>66</v>
      </c>
      <c r="D230" s="433" t="s">
        <v>662</v>
      </c>
      <c r="E230" s="434">
        <v>25</v>
      </c>
      <c r="F230" s="435">
        <v>435273.12</v>
      </c>
      <c r="G230" s="436">
        <v>23256</v>
      </c>
      <c r="H230" s="437">
        <v>18.72</v>
      </c>
      <c r="I230" s="434">
        <v>6</v>
      </c>
      <c r="J230" s="438">
        <v>109732.16</v>
      </c>
      <c r="K230" s="439">
        <v>5760</v>
      </c>
      <c r="L230" s="440">
        <v>19.05</v>
      </c>
      <c r="M230" s="434">
        <v>9</v>
      </c>
      <c r="N230" s="438">
        <v>93021.930000000008</v>
      </c>
      <c r="O230" s="441">
        <v>5249</v>
      </c>
      <c r="P230" s="440">
        <v>17.72</v>
      </c>
      <c r="Q230" s="442">
        <v>8</v>
      </c>
      <c r="R230" s="438">
        <v>190872.93999999997</v>
      </c>
      <c r="S230" s="441">
        <v>10138</v>
      </c>
      <c r="T230" s="440">
        <v>18.829999999999998</v>
      </c>
      <c r="U230" s="443">
        <v>2</v>
      </c>
      <c r="V230" s="438">
        <v>41646.089999999997</v>
      </c>
      <c r="W230" s="441">
        <v>2109</v>
      </c>
      <c r="X230" s="444">
        <v>19.75</v>
      </c>
      <c r="Y230" s="443">
        <v>0</v>
      </c>
      <c r="Z230" s="438" t="s">
        <v>939</v>
      </c>
      <c r="AA230" s="441" t="s">
        <v>939</v>
      </c>
      <c r="AB230" s="440" t="s">
        <v>939</v>
      </c>
    </row>
    <row r="231" spans="2:28" x14ac:dyDescent="0.25">
      <c r="B231" s="431" t="s">
        <v>70</v>
      </c>
      <c r="C231" s="432" t="s">
        <v>759</v>
      </c>
      <c r="D231" s="433" t="s">
        <v>731</v>
      </c>
      <c r="E231" s="434">
        <v>42</v>
      </c>
      <c r="F231" s="435">
        <v>444423.50999999995</v>
      </c>
      <c r="G231" s="436">
        <v>7150</v>
      </c>
      <c r="H231" s="437">
        <v>62.16</v>
      </c>
      <c r="I231" s="434">
        <v>13</v>
      </c>
      <c r="J231" s="438">
        <v>95600.960000000021</v>
      </c>
      <c r="K231" s="439">
        <v>1623</v>
      </c>
      <c r="L231" s="440">
        <v>58.9</v>
      </c>
      <c r="M231" s="434">
        <v>11</v>
      </c>
      <c r="N231" s="438">
        <v>108233.24000000002</v>
      </c>
      <c r="O231" s="441">
        <v>1701</v>
      </c>
      <c r="P231" s="440">
        <v>63.63</v>
      </c>
      <c r="Q231" s="442">
        <v>11</v>
      </c>
      <c r="R231" s="438">
        <v>141551.69</v>
      </c>
      <c r="S231" s="441">
        <v>2347</v>
      </c>
      <c r="T231" s="440">
        <v>60.31</v>
      </c>
      <c r="U231" s="443">
        <v>5</v>
      </c>
      <c r="V231" s="438">
        <v>93193.5</v>
      </c>
      <c r="W231" s="441">
        <v>1440</v>
      </c>
      <c r="X231" s="444">
        <v>64.72</v>
      </c>
      <c r="Y231" s="443">
        <v>1</v>
      </c>
      <c r="Z231" s="438">
        <v>2805</v>
      </c>
      <c r="AA231" s="441">
        <v>11</v>
      </c>
      <c r="AB231" s="440">
        <v>255</v>
      </c>
    </row>
    <row r="232" spans="2:28" x14ac:dyDescent="0.25">
      <c r="B232" s="431" t="s">
        <v>72</v>
      </c>
      <c r="C232" s="432" t="s">
        <v>71</v>
      </c>
      <c r="D232" s="433" t="s">
        <v>662</v>
      </c>
      <c r="E232" s="434">
        <v>21</v>
      </c>
      <c r="F232" s="435">
        <v>410360.29</v>
      </c>
      <c r="G232" s="436">
        <v>27063</v>
      </c>
      <c r="H232" s="437">
        <v>15.16</v>
      </c>
      <c r="I232" s="434">
        <v>4</v>
      </c>
      <c r="J232" s="438">
        <v>74795.95</v>
      </c>
      <c r="K232" s="439">
        <v>4590</v>
      </c>
      <c r="L232" s="440">
        <v>16.3</v>
      </c>
      <c r="M232" s="434">
        <v>4</v>
      </c>
      <c r="N232" s="438">
        <v>77472</v>
      </c>
      <c r="O232" s="441">
        <v>5100</v>
      </c>
      <c r="P232" s="440">
        <v>15.19</v>
      </c>
      <c r="Q232" s="442">
        <v>9</v>
      </c>
      <c r="R232" s="438">
        <v>204996.84000000003</v>
      </c>
      <c r="S232" s="441">
        <v>15043</v>
      </c>
      <c r="T232" s="440">
        <v>13.63</v>
      </c>
      <c r="U232" s="443">
        <v>3</v>
      </c>
      <c r="V232" s="438">
        <v>25861.5</v>
      </c>
      <c r="W232" s="441">
        <v>1310</v>
      </c>
      <c r="X232" s="444">
        <v>19.739999999999998</v>
      </c>
      <c r="Y232" s="443">
        <v>0</v>
      </c>
      <c r="Z232" s="438" t="s">
        <v>939</v>
      </c>
      <c r="AA232" s="441" t="s">
        <v>939</v>
      </c>
      <c r="AB232" s="440" t="s">
        <v>939</v>
      </c>
    </row>
    <row r="233" spans="2:28" x14ac:dyDescent="0.25">
      <c r="B233" s="431" t="s">
        <v>76</v>
      </c>
      <c r="C233" s="432" t="s">
        <v>75</v>
      </c>
      <c r="D233" s="433" t="s">
        <v>662</v>
      </c>
      <c r="E233" s="434">
        <v>22</v>
      </c>
      <c r="F233" s="435">
        <v>565446.37000000011</v>
      </c>
      <c r="G233" s="436">
        <v>54175</v>
      </c>
      <c r="H233" s="437">
        <v>10.44</v>
      </c>
      <c r="I233" s="434">
        <v>4</v>
      </c>
      <c r="J233" s="438">
        <v>80910.8</v>
      </c>
      <c r="K233" s="439">
        <v>7015</v>
      </c>
      <c r="L233" s="440">
        <v>11.53</v>
      </c>
      <c r="M233" s="434">
        <v>5</v>
      </c>
      <c r="N233" s="438">
        <v>94777.55</v>
      </c>
      <c r="O233" s="441">
        <v>9820</v>
      </c>
      <c r="P233" s="440">
        <v>9.65</v>
      </c>
      <c r="Q233" s="442">
        <v>9</v>
      </c>
      <c r="R233" s="438">
        <v>305975.02</v>
      </c>
      <c r="S233" s="441">
        <v>26385</v>
      </c>
      <c r="T233" s="440">
        <v>11.6</v>
      </c>
      <c r="U233" s="443">
        <v>3</v>
      </c>
      <c r="V233" s="438">
        <v>17733.599999999999</v>
      </c>
      <c r="W233" s="441">
        <v>2065</v>
      </c>
      <c r="X233" s="444">
        <v>8.59</v>
      </c>
      <c r="Y233" s="443">
        <v>0</v>
      </c>
      <c r="Z233" s="438" t="s">
        <v>939</v>
      </c>
      <c r="AA233" s="441" t="s">
        <v>939</v>
      </c>
      <c r="AB233" s="440" t="s">
        <v>939</v>
      </c>
    </row>
    <row r="234" spans="2:28" x14ac:dyDescent="0.25">
      <c r="B234" s="431" t="s">
        <v>381</v>
      </c>
      <c r="C234" s="432" t="s">
        <v>382</v>
      </c>
      <c r="D234" s="433" t="s">
        <v>605</v>
      </c>
      <c r="E234" s="434">
        <v>5</v>
      </c>
      <c r="F234" s="435">
        <v>53047.62</v>
      </c>
      <c r="G234" s="436">
        <v>74</v>
      </c>
      <c r="H234" s="437">
        <v>716.86</v>
      </c>
      <c r="I234" s="434">
        <v>1</v>
      </c>
      <c r="J234" s="438">
        <v>7500</v>
      </c>
      <c r="K234" s="439">
        <v>6</v>
      </c>
      <c r="L234" s="440">
        <v>1250</v>
      </c>
      <c r="M234" s="434">
        <v>0</v>
      </c>
      <c r="N234" s="438" t="s">
        <v>939</v>
      </c>
      <c r="O234" s="441" t="s">
        <v>939</v>
      </c>
      <c r="P234" s="440" t="s">
        <v>939</v>
      </c>
      <c r="Q234" s="442">
        <v>3</v>
      </c>
      <c r="R234" s="438">
        <v>40712.19</v>
      </c>
      <c r="S234" s="441">
        <v>65</v>
      </c>
      <c r="T234" s="440">
        <v>626.34</v>
      </c>
      <c r="U234" s="443">
        <v>0</v>
      </c>
      <c r="V234" s="438" t="s">
        <v>939</v>
      </c>
      <c r="W234" s="441" t="s">
        <v>939</v>
      </c>
      <c r="X234" s="444" t="s">
        <v>939</v>
      </c>
      <c r="Y234" s="443">
        <v>0</v>
      </c>
      <c r="Z234" s="438" t="s">
        <v>939</v>
      </c>
      <c r="AA234" s="441" t="s">
        <v>939</v>
      </c>
      <c r="AB234" s="440" t="s">
        <v>939</v>
      </c>
    </row>
    <row r="235" spans="2:28" x14ac:dyDescent="0.25">
      <c r="B235" s="431" t="s">
        <v>383</v>
      </c>
      <c r="C235" s="432" t="s">
        <v>624</v>
      </c>
      <c r="D235" s="433" t="s">
        <v>605</v>
      </c>
      <c r="E235" s="434">
        <v>11</v>
      </c>
      <c r="F235" s="435">
        <v>194114.62</v>
      </c>
      <c r="G235" s="436">
        <v>440</v>
      </c>
      <c r="H235" s="437">
        <v>441.17</v>
      </c>
      <c r="I235" s="434">
        <v>2</v>
      </c>
      <c r="J235" s="438">
        <v>38028.31</v>
      </c>
      <c r="K235" s="439">
        <v>32</v>
      </c>
      <c r="L235" s="440">
        <v>1188.3800000000001</v>
      </c>
      <c r="M235" s="434">
        <v>1</v>
      </c>
      <c r="N235" s="438">
        <v>66842.100000000006</v>
      </c>
      <c r="O235" s="441">
        <v>39</v>
      </c>
      <c r="P235" s="440">
        <v>1713.9</v>
      </c>
      <c r="Q235" s="442">
        <v>7</v>
      </c>
      <c r="R235" s="438">
        <v>54109.709999999992</v>
      </c>
      <c r="S235" s="441">
        <v>344</v>
      </c>
      <c r="T235" s="440">
        <v>157.30000000000001</v>
      </c>
      <c r="U235" s="443">
        <v>0</v>
      </c>
      <c r="V235" s="438" t="s">
        <v>939</v>
      </c>
      <c r="W235" s="441" t="s">
        <v>939</v>
      </c>
      <c r="X235" s="444" t="s">
        <v>939</v>
      </c>
      <c r="Y235" s="443">
        <v>0</v>
      </c>
      <c r="Z235" s="438" t="s">
        <v>939</v>
      </c>
      <c r="AA235" s="441" t="s">
        <v>939</v>
      </c>
      <c r="AB235" s="440" t="s">
        <v>939</v>
      </c>
    </row>
    <row r="236" spans="2:28" x14ac:dyDescent="0.25">
      <c r="B236" s="431" t="s">
        <v>384</v>
      </c>
      <c r="C236" s="432" t="s">
        <v>760</v>
      </c>
      <c r="D236" s="433" t="s">
        <v>605</v>
      </c>
      <c r="E236" s="434">
        <v>9</v>
      </c>
      <c r="F236" s="435">
        <v>435009.31000000006</v>
      </c>
      <c r="G236" s="436">
        <v>162</v>
      </c>
      <c r="H236" s="437">
        <v>2685.24</v>
      </c>
      <c r="I236" s="434">
        <v>2</v>
      </c>
      <c r="J236" s="438">
        <v>71967</v>
      </c>
      <c r="K236" s="439">
        <v>23</v>
      </c>
      <c r="L236" s="440">
        <v>3129</v>
      </c>
      <c r="M236" s="434">
        <v>1</v>
      </c>
      <c r="N236" s="438">
        <v>4956</v>
      </c>
      <c r="O236" s="441">
        <v>2</v>
      </c>
      <c r="P236" s="440">
        <v>2478</v>
      </c>
      <c r="Q236" s="442">
        <v>4</v>
      </c>
      <c r="R236" s="438">
        <v>232461.91</v>
      </c>
      <c r="S236" s="441">
        <v>97</v>
      </c>
      <c r="T236" s="440">
        <v>2396.5100000000002</v>
      </c>
      <c r="U236" s="443">
        <v>1</v>
      </c>
      <c r="V236" s="438">
        <v>15736.65</v>
      </c>
      <c r="W236" s="441">
        <v>5</v>
      </c>
      <c r="X236" s="444">
        <v>3147.33</v>
      </c>
      <c r="Y236" s="443">
        <v>0</v>
      </c>
      <c r="Z236" s="438" t="s">
        <v>939</v>
      </c>
      <c r="AA236" s="441" t="s">
        <v>939</v>
      </c>
      <c r="AB236" s="440" t="s">
        <v>939</v>
      </c>
    </row>
    <row r="237" spans="2:28" x14ac:dyDescent="0.25">
      <c r="B237" s="431" t="s">
        <v>761</v>
      </c>
      <c r="C237" s="432" t="s">
        <v>762</v>
      </c>
      <c r="D237" s="433" t="s">
        <v>605</v>
      </c>
      <c r="E237" s="434">
        <v>14</v>
      </c>
      <c r="F237" s="435">
        <v>765623.97999999986</v>
      </c>
      <c r="G237" s="436">
        <v>315</v>
      </c>
      <c r="H237" s="437">
        <v>2430.5500000000002</v>
      </c>
      <c r="I237" s="434">
        <v>2</v>
      </c>
      <c r="J237" s="438">
        <v>79878.38</v>
      </c>
      <c r="K237" s="439">
        <v>36</v>
      </c>
      <c r="L237" s="440">
        <v>2218.84</v>
      </c>
      <c r="M237" s="434">
        <v>3</v>
      </c>
      <c r="N237" s="438">
        <v>172867.6</v>
      </c>
      <c r="O237" s="441">
        <v>73</v>
      </c>
      <c r="P237" s="440">
        <v>2368.0500000000002</v>
      </c>
      <c r="Q237" s="442">
        <v>6</v>
      </c>
      <c r="R237" s="438">
        <v>450464.43000000005</v>
      </c>
      <c r="S237" s="441">
        <v>188</v>
      </c>
      <c r="T237" s="440">
        <v>2396.09</v>
      </c>
      <c r="U237" s="443">
        <v>2</v>
      </c>
      <c r="V237" s="438">
        <v>38150.449999999997</v>
      </c>
      <c r="W237" s="441">
        <v>10</v>
      </c>
      <c r="X237" s="444">
        <v>3815.05</v>
      </c>
      <c r="Y237" s="443">
        <v>0</v>
      </c>
      <c r="Z237" s="438" t="s">
        <v>939</v>
      </c>
      <c r="AA237" s="441" t="s">
        <v>939</v>
      </c>
      <c r="AB237" s="440" t="s">
        <v>939</v>
      </c>
    </row>
    <row r="238" spans="2:28" x14ac:dyDescent="0.25">
      <c r="B238" s="431" t="s">
        <v>385</v>
      </c>
      <c r="C238" s="432" t="s">
        <v>386</v>
      </c>
      <c r="D238" s="433" t="s">
        <v>605</v>
      </c>
      <c r="E238" s="434">
        <v>22</v>
      </c>
      <c r="F238" s="435">
        <v>1841626.8700000003</v>
      </c>
      <c r="G238" s="436">
        <v>477</v>
      </c>
      <c r="H238" s="437">
        <v>3860.85</v>
      </c>
      <c r="I238" s="434">
        <v>4</v>
      </c>
      <c r="J238" s="438">
        <v>233963.06</v>
      </c>
      <c r="K238" s="439">
        <v>59</v>
      </c>
      <c r="L238" s="440">
        <v>3965.48</v>
      </c>
      <c r="M238" s="434">
        <v>4</v>
      </c>
      <c r="N238" s="438">
        <v>258393.66</v>
      </c>
      <c r="O238" s="441">
        <v>75</v>
      </c>
      <c r="P238" s="440">
        <v>3445.25</v>
      </c>
      <c r="Q238" s="442">
        <v>10</v>
      </c>
      <c r="R238" s="438">
        <v>904063.54999999993</v>
      </c>
      <c r="S238" s="441">
        <v>281</v>
      </c>
      <c r="T238" s="440">
        <v>3217.31</v>
      </c>
      <c r="U238" s="443">
        <v>3</v>
      </c>
      <c r="V238" s="438">
        <v>56382.94</v>
      </c>
      <c r="W238" s="441">
        <v>15</v>
      </c>
      <c r="X238" s="444">
        <v>3758.86</v>
      </c>
      <c r="Y238" s="443">
        <v>0</v>
      </c>
      <c r="Z238" s="438" t="s">
        <v>939</v>
      </c>
      <c r="AA238" s="441" t="s">
        <v>939</v>
      </c>
      <c r="AB238" s="440" t="s">
        <v>939</v>
      </c>
    </row>
    <row r="239" spans="2:28" x14ac:dyDescent="0.25">
      <c r="B239" s="431" t="s">
        <v>78</v>
      </c>
      <c r="C239" s="432" t="s">
        <v>77</v>
      </c>
      <c r="D239" s="433" t="s">
        <v>763</v>
      </c>
      <c r="E239" s="434">
        <v>3</v>
      </c>
      <c r="F239" s="435">
        <v>8621.26</v>
      </c>
      <c r="G239" s="436">
        <v>7</v>
      </c>
      <c r="H239" s="437">
        <v>1231.6099999999999</v>
      </c>
      <c r="I239" s="434">
        <v>0</v>
      </c>
      <c r="J239" s="438" t="s">
        <v>939</v>
      </c>
      <c r="K239" s="439" t="s">
        <v>939</v>
      </c>
      <c r="L239" s="440" t="s">
        <v>939</v>
      </c>
      <c r="M239" s="434">
        <v>0</v>
      </c>
      <c r="N239" s="438" t="s">
        <v>939</v>
      </c>
      <c r="O239" s="441" t="s">
        <v>939</v>
      </c>
      <c r="P239" s="440" t="s">
        <v>939</v>
      </c>
      <c r="Q239" s="442">
        <v>2</v>
      </c>
      <c r="R239" s="438">
        <v>2704</v>
      </c>
      <c r="S239" s="441">
        <v>4</v>
      </c>
      <c r="T239" s="440">
        <v>676</v>
      </c>
      <c r="U239" s="443">
        <v>0</v>
      </c>
      <c r="V239" s="438" t="s">
        <v>939</v>
      </c>
      <c r="W239" s="441" t="s">
        <v>939</v>
      </c>
      <c r="X239" s="444" t="s">
        <v>939</v>
      </c>
      <c r="Y239" s="443">
        <v>0</v>
      </c>
      <c r="Z239" s="438" t="s">
        <v>939</v>
      </c>
      <c r="AA239" s="441" t="s">
        <v>939</v>
      </c>
      <c r="AB239" s="440" t="s">
        <v>939</v>
      </c>
    </row>
    <row r="240" spans="2:28" x14ac:dyDescent="0.25">
      <c r="B240" s="431" t="s">
        <v>387</v>
      </c>
      <c r="C240" s="432" t="s">
        <v>977</v>
      </c>
      <c r="D240" s="433" t="s">
        <v>605</v>
      </c>
      <c r="E240" s="434">
        <v>19</v>
      </c>
      <c r="F240" s="435">
        <v>508915.13000000006</v>
      </c>
      <c r="G240" s="436">
        <v>45</v>
      </c>
      <c r="H240" s="437">
        <v>11309.23</v>
      </c>
      <c r="I240" s="434">
        <v>4</v>
      </c>
      <c r="J240" s="438">
        <v>69832.2</v>
      </c>
      <c r="K240" s="439">
        <v>6</v>
      </c>
      <c r="L240" s="440">
        <v>11638.7</v>
      </c>
      <c r="M240" s="434">
        <v>4</v>
      </c>
      <c r="N240" s="438">
        <v>59915.1</v>
      </c>
      <c r="O240" s="441">
        <v>5</v>
      </c>
      <c r="P240" s="440">
        <v>11983.02</v>
      </c>
      <c r="Q240" s="442">
        <v>9</v>
      </c>
      <c r="R240" s="438">
        <v>346054.18000000005</v>
      </c>
      <c r="S240" s="441">
        <v>31</v>
      </c>
      <c r="T240" s="440">
        <v>11163.04</v>
      </c>
      <c r="U240" s="443">
        <v>2</v>
      </c>
      <c r="V240" s="438">
        <v>33113.65</v>
      </c>
      <c r="W240" s="441">
        <v>3</v>
      </c>
      <c r="X240" s="444">
        <v>11037.88</v>
      </c>
      <c r="Y240" s="443">
        <v>0</v>
      </c>
      <c r="Z240" s="438" t="s">
        <v>939</v>
      </c>
      <c r="AA240" s="441" t="s">
        <v>939</v>
      </c>
      <c r="AB240" s="440" t="s">
        <v>939</v>
      </c>
    </row>
    <row r="241" spans="2:28" x14ac:dyDescent="0.25">
      <c r="B241" s="431" t="s">
        <v>810</v>
      </c>
      <c r="C241" s="432" t="s">
        <v>811</v>
      </c>
      <c r="D241" s="433" t="s">
        <v>724</v>
      </c>
      <c r="E241" s="434">
        <v>11</v>
      </c>
      <c r="F241" s="435">
        <v>79751.259999999995</v>
      </c>
      <c r="G241" s="436">
        <v>32</v>
      </c>
      <c r="H241" s="437">
        <v>2492.23</v>
      </c>
      <c r="I241" s="434">
        <v>2</v>
      </c>
      <c r="J241" s="438">
        <v>18023.34</v>
      </c>
      <c r="K241" s="439">
        <v>7</v>
      </c>
      <c r="L241" s="440">
        <v>2574.7600000000002</v>
      </c>
      <c r="M241" s="434">
        <v>3</v>
      </c>
      <c r="N241" s="438">
        <v>21394.82</v>
      </c>
      <c r="O241" s="441">
        <v>10</v>
      </c>
      <c r="P241" s="440">
        <v>2139.48</v>
      </c>
      <c r="Q241" s="442">
        <v>3</v>
      </c>
      <c r="R241" s="438">
        <v>21159.78</v>
      </c>
      <c r="S241" s="441">
        <v>6</v>
      </c>
      <c r="T241" s="440">
        <v>3526.63</v>
      </c>
      <c r="U241" s="443">
        <v>3</v>
      </c>
      <c r="V241" s="438">
        <v>19173.32</v>
      </c>
      <c r="W241" s="441">
        <v>9</v>
      </c>
      <c r="X241" s="444">
        <v>2130.37</v>
      </c>
      <c r="Y241" s="443">
        <v>0</v>
      </c>
      <c r="Z241" s="438" t="s">
        <v>939</v>
      </c>
      <c r="AA241" s="441" t="s">
        <v>939</v>
      </c>
      <c r="AB241" s="440" t="s">
        <v>939</v>
      </c>
    </row>
    <row r="242" spans="2:28" x14ac:dyDescent="0.25">
      <c r="B242" s="431" t="s">
        <v>389</v>
      </c>
      <c r="C242" s="432" t="s">
        <v>812</v>
      </c>
      <c r="D242" s="433" t="s">
        <v>657</v>
      </c>
      <c r="E242" s="434">
        <v>2</v>
      </c>
      <c r="F242" s="435">
        <v>82410</v>
      </c>
      <c r="G242" s="436">
        <v>2370</v>
      </c>
      <c r="H242" s="437">
        <v>34.770000000000003</v>
      </c>
      <c r="I242" s="434">
        <v>1</v>
      </c>
      <c r="J242" s="438">
        <v>12950</v>
      </c>
      <c r="K242" s="439">
        <v>370</v>
      </c>
      <c r="L242" s="440">
        <v>35</v>
      </c>
      <c r="M242" s="434">
        <v>0</v>
      </c>
      <c r="N242" s="438" t="s">
        <v>939</v>
      </c>
      <c r="O242" s="441" t="s">
        <v>939</v>
      </c>
      <c r="P242" s="440" t="s">
        <v>939</v>
      </c>
      <c r="Q242" s="442">
        <v>1</v>
      </c>
      <c r="R242" s="438">
        <v>69460</v>
      </c>
      <c r="S242" s="441">
        <v>2000</v>
      </c>
      <c r="T242" s="440">
        <v>34.729999999999997</v>
      </c>
      <c r="U242" s="443">
        <v>0</v>
      </c>
      <c r="V242" s="438" t="s">
        <v>939</v>
      </c>
      <c r="W242" s="441" t="s">
        <v>939</v>
      </c>
      <c r="X242" s="444" t="s">
        <v>939</v>
      </c>
      <c r="Y242" s="443">
        <v>0</v>
      </c>
      <c r="Z242" s="438" t="s">
        <v>939</v>
      </c>
      <c r="AA242" s="441" t="s">
        <v>939</v>
      </c>
      <c r="AB242" s="440" t="s">
        <v>939</v>
      </c>
    </row>
    <row r="243" spans="2:28" x14ac:dyDescent="0.25">
      <c r="B243" s="431" t="s">
        <v>390</v>
      </c>
      <c r="C243" s="432" t="s">
        <v>813</v>
      </c>
      <c r="D243" s="433" t="s">
        <v>662</v>
      </c>
      <c r="E243" s="434">
        <v>4</v>
      </c>
      <c r="F243" s="435">
        <v>51096.700000000004</v>
      </c>
      <c r="G243" s="436">
        <v>1120</v>
      </c>
      <c r="H243" s="437">
        <v>45.62</v>
      </c>
      <c r="I243" s="434">
        <v>1</v>
      </c>
      <c r="J243" s="438">
        <v>1433.3</v>
      </c>
      <c r="K243" s="439">
        <v>10</v>
      </c>
      <c r="L243" s="440">
        <v>143.33000000000001</v>
      </c>
      <c r="M243" s="434">
        <v>0</v>
      </c>
      <c r="N243" s="438" t="s">
        <v>939</v>
      </c>
      <c r="O243" s="441" t="s">
        <v>939</v>
      </c>
      <c r="P243" s="440" t="s">
        <v>939</v>
      </c>
      <c r="Q243" s="442">
        <v>3</v>
      </c>
      <c r="R243" s="438">
        <v>49663.4</v>
      </c>
      <c r="S243" s="441">
        <v>1110</v>
      </c>
      <c r="T243" s="440">
        <v>44.74</v>
      </c>
      <c r="U243" s="443">
        <v>0</v>
      </c>
      <c r="V243" s="438" t="s">
        <v>939</v>
      </c>
      <c r="W243" s="441" t="s">
        <v>939</v>
      </c>
      <c r="X243" s="444" t="s">
        <v>939</v>
      </c>
      <c r="Y243" s="443">
        <v>0</v>
      </c>
      <c r="Z243" s="438" t="s">
        <v>939</v>
      </c>
      <c r="AA243" s="441" t="s">
        <v>939</v>
      </c>
      <c r="AB243" s="440" t="s">
        <v>939</v>
      </c>
    </row>
    <row r="244" spans="2:28" x14ac:dyDescent="0.25">
      <c r="B244" s="431" t="s">
        <v>391</v>
      </c>
      <c r="C244" s="432" t="s">
        <v>814</v>
      </c>
      <c r="D244" s="433" t="s">
        <v>658</v>
      </c>
      <c r="E244" s="434">
        <v>4</v>
      </c>
      <c r="F244" s="435">
        <v>38937.03</v>
      </c>
      <c r="G244" s="436">
        <v>351</v>
      </c>
      <c r="H244" s="437">
        <v>110.93</v>
      </c>
      <c r="I244" s="434">
        <v>1</v>
      </c>
      <c r="J244" s="438">
        <v>5700</v>
      </c>
      <c r="K244" s="439">
        <v>30</v>
      </c>
      <c r="L244" s="440">
        <v>190</v>
      </c>
      <c r="M244" s="434">
        <v>0</v>
      </c>
      <c r="N244" s="438" t="s">
        <v>939</v>
      </c>
      <c r="O244" s="441" t="s">
        <v>939</v>
      </c>
      <c r="P244" s="440" t="s">
        <v>939</v>
      </c>
      <c r="Q244" s="442">
        <v>2</v>
      </c>
      <c r="R244" s="438">
        <v>9816.93</v>
      </c>
      <c r="S244" s="441">
        <v>291</v>
      </c>
      <c r="T244" s="440">
        <v>33.74</v>
      </c>
      <c r="U244" s="443">
        <v>1</v>
      </c>
      <c r="V244" s="438">
        <v>23420.1</v>
      </c>
      <c r="W244" s="441">
        <v>30</v>
      </c>
      <c r="X244" s="444">
        <v>780.67</v>
      </c>
      <c r="Y244" s="443">
        <v>0</v>
      </c>
      <c r="Z244" s="438" t="s">
        <v>939</v>
      </c>
      <c r="AA244" s="441" t="s">
        <v>939</v>
      </c>
      <c r="AB244" s="440" t="s">
        <v>939</v>
      </c>
    </row>
    <row r="245" spans="2:28" x14ac:dyDescent="0.25">
      <c r="B245" s="431" t="s">
        <v>815</v>
      </c>
      <c r="C245" s="432" t="s">
        <v>816</v>
      </c>
      <c r="D245" s="433" t="s">
        <v>605</v>
      </c>
      <c r="E245" s="434">
        <v>1</v>
      </c>
      <c r="F245" s="435">
        <v>4276.95</v>
      </c>
      <c r="G245" s="436">
        <v>1</v>
      </c>
      <c r="H245" s="437">
        <v>4276.95</v>
      </c>
      <c r="I245" s="434">
        <v>0</v>
      </c>
      <c r="J245" s="438" t="s">
        <v>939</v>
      </c>
      <c r="K245" s="439" t="s">
        <v>939</v>
      </c>
      <c r="L245" s="440" t="s">
        <v>939</v>
      </c>
      <c r="M245" s="434">
        <v>0</v>
      </c>
      <c r="N245" s="438" t="s">
        <v>939</v>
      </c>
      <c r="O245" s="441" t="s">
        <v>939</v>
      </c>
      <c r="P245" s="440" t="s">
        <v>939</v>
      </c>
      <c r="Q245" s="442">
        <v>0</v>
      </c>
      <c r="R245" s="438" t="s">
        <v>939</v>
      </c>
      <c r="S245" s="441" t="s">
        <v>939</v>
      </c>
      <c r="T245" s="440" t="s">
        <v>939</v>
      </c>
      <c r="U245" s="443">
        <v>0</v>
      </c>
      <c r="V245" s="438" t="s">
        <v>939</v>
      </c>
      <c r="W245" s="441" t="s">
        <v>939</v>
      </c>
      <c r="X245" s="444" t="s">
        <v>939</v>
      </c>
      <c r="Y245" s="443">
        <v>0</v>
      </c>
      <c r="Z245" s="438" t="s">
        <v>939</v>
      </c>
      <c r="AA245" s="441" t="s">
        <v>939</v>
      </c>
      <c r="AB245" s="440" t="s">
        <v>939</v>
      </c>
    </row>
    <row r="246" spans="2:28" x14ac:dyDescent="0.25">
      <c r="B246" s="431" t="s">
        <v>392</v>
      </c>
      <c r="C246" s="432" t="s">
        <v>817</v>
      </c>
      <c r="D246" s="433" t="s">
        <v>605</v>
      </c>
      <c r="E246" s="434">
        <v>3</v>
      </c>
      <c r="F246" s="435">
        <v>34439.83</v>
      </c>
      <c r="G246" s="436">
        <v>9</v>
      </c>
      <c r="H246" s="437">
        <v>3826.65</v>
      </c>
      <c r="I246" s="434">
        <v>0</v>
      </c>
      <c r="J246" s="438" t="s">
        <v>939</v>
      </c>
      <c r="K246" s="439" t="s">
        <v>939</v>
      </c>
      <c r="L246" s="440" t="s">
        <v>939</v>
      </c>
      <c r="M246" s="434">
        <v>0</v>
      </c>
      <c r="N246" s="438" t="s">
        <v>939</v>
      </c>
      <c r="O246" s="441" t="s">
        <v>939</v>
      </c>
      <c r="P246" s="440" t="s">
        <v>939</v>
      </c>
      <c r="Q246" s="442">
        <v>2</v>
      </c>
      <c r="R246" s="438">
        <v>28236.67</v>
      </c>
      <c r="S246" s="441">
        <v>3</v>
      </c>
      <c r="T246" s="440">
        <v>9412.2199999999993</v>
      </c>
      <c r="U246" s="443">
        <v>0</v>
      </c>
      <c r="V246" s="438" t="s">
        <v>939</v>
      </c>
      <c r="W246" s="441" t="s">
        <v>939</v>
      </c>
      <c r="X246" s="444" t="s">
        <v>939</v>
      </c>
      <c r="Y246" s="443">
        <v>0</v>
      </c>
      <c r="Z246" s="438" t="s">
        <v>939</v>
      </c>
      <c r="AA246" s="441" t="s">
        <v>939</v>
      </c>
      <c r="AB246" s="440" t="s">
        <v>939</v>
      </c>
    </row>
    <row r="247" spans="2:28" x14ac:dyDescent="0.25">
      <c r="B247" s="431" t="s">
        <v>393</v>
      </c>
      <c r="C247" s="432" t="s">
        <v>818</v>
      </c>
      <c r="D247" s="433" t="s">
        <v>662</v>
      </c>
      <c r="E247" s="434">
        <v>2</v>
      </c>
      <c r="F247" s="435">
        <v>19017</v>
      </c>
      <c r="G247" s="436">
        <v>200</v>
      </c>
      <c r="H247" s="437">
        <v>95.09</v>
      </c>
      <c r="I247" s="434">
        <v>1</v>
      </c>
      <c r="J247" s="438">
        <v>14000</v>
      </c>
      <c r="K247" s="439">
        <v>100</v>
      </c>
      <c r="L247" s="440">
        <v>140</v>
      </c>
      <c r="M247" s="434">
        <v>0</v>
      </c>
      <c r="N247" s="438" t="s">
        <v>939</v>
      </c>
      <c r="O247" s="441" t="s">
        <v>939</v>
      </c>
      <c r="P247" s="440" t="s">
        <v>939</v>
      </c>
      <c r="Q247" s="442">
        <v>1</v>
      </c>
      <c r="R247" s="438">
        <v>5017</v>
      </c>
      <c r="S247" s="441">
        <v>100</v>
      </c>
      <c r="T247" s="440">
        <v>50.17</v>
      </c>
      <c r="U247" s="443">
        <v>0</v>
      </c>
      <c r="V247" s="438" t="s">
        <v>939</v>
      </c>
      <c r="W247" s="441" t="s">
        <v>939</v>
      </c>
      <c r="X247" s="444" t="s">
        <v>939</v>
      </c>
      <c r="Y247" s="443">
        <v>0</v>
      </c>
      <c r="Z247" s="438" t="s">
        <v>939</v>
      </c>
      <c r="AA247" s="441" t="s">
        <v>939</v>
      </c>
      <c r="AB247" s="440" t="s">
        <v>939</v>
      </c>
    </row>
    <row r="248" spans="2:28" x14ac:dyDescent="0.25">
      <c r="B248" s="431" t="s">
        <v>978</v>
      </c>
      <c r="C248" s="432" t="s">
        <v>979</v>
      </c>
      <c r="D248" s="433" t="s">
        <v>605</v>
      </c>
      <c r="E248" s="434">
        <v>1</v>
      </c>
      <c r="F248" s="435">
        <v>10850.32</v>
      </c>
      <c r="G248" s="436">
        <v>8</v>
      </c>
      <c r="H248" s="437">
        <v>1356.29</v>
      </c>
      <c r="I248" s="434">
        <v>0</v>
      </c>
      <c r="J248" s="438" t="s">
        <v>939</v>
      </c>
      <c r="K248" s="439" t="s">
        <v>939</v>
      </c>
      <c r="L248" s="440" t="s">
        <v>939</v>
      </c>
      <c r="M248" s="434">
        <v>0</v>
      </c>
      <c r="N248" s="438" t="s">
        <v>939</v>
      </c>
      <c r="O248" s="441" t="s">
        <v>939</v>
      </c>
      <c r="P248" s="440" t="s">
        <v>939</v>
      </c>
      <c r="Q248" s="442">
        <v>0</v>
      </c>
      <c r="R248" s="438" t="s">
        <v>939</v>
      </c>
      <c r="S248" s="441" t="s">
        <v>939</v>
      </c>
      <c r="T248" s="440" t="s">
        <v>939</v>
      </c>
      <c r="U248" s="443">
        <v>0</v>
      </c>
      <c r="V248" s="438" t="s">
        <v>939</v>
      </c>
      <c r="W248" s="441" t="s">
        <v>939</v>
      </c>
      <c r="X248" s="444" t="s">
        <v>939</v>
      </c>
      <c r="Y248" s="443">
        <v>0</v>
      </c>
      <c r="Z248" s="438" t="s">
        <v>939</v>
      </c>
      <c r="AA248" s="441" t="s">
        <v>939</v>
      </c>
      <c r="AB248" s="440" t="s">
        <v>939</v>
      </c>
    </row>
    <row r="249" spans="2:28" x14ac:dyDescent="0.25">
      <c r="B249" s="431" t="s">
        <v>394</v>
      </c>
      <c r="C249" s="432" t="s">
        <v>819</v>
      </c>
      <c r="D249" s="433" t="s">
        <v>662</v>
      </c>
      <c r="E249" s="434">
        <v>2</v>
      </c>
      <c r="F249" s="435">
        <v>19789.07</v>
      </c>
      <c r="G249" s="436">
        <v>56</v>
      </c>
      <c r="H249" s="437">
        <v>353.38</v>
      </c>
      <c r="I249" s="434">
        <v>1</v>
      </c>
      <c r="J249" s="438">
        <v>11900</v>
      </c>
      <c r="K249" s="439">
        <v>35</v>
      </c>
      <c r="L249" s="440">
        <v>340</v>
      </c>
      <c r="M249" s="434">
        <v>0</v>
      </c>
      <c r="N249" s="438" t="s">
        <v>939</v>
      </c>
      <c r="O249" s="441" t="s">
        <v>939</v>
      </c>
      <c r="P249" s="440" t="s">
        <v>939</v>
      </c>
      <c r="Q249" s="442">
        <v>1</v>
      </c>
      <c r="R249" s="438">
        <v>7889.07</v>
      </c>
      <c r="S249" s="441">
        <v>21</v>
      </c>
      <c r="T249" s="440">
        <v>375.67</v>
      </c>
      <c r="U249" s="443">
        <v>0</v>
      </c>
      <c r="V249" s="438" t="s">
        <v>939</v>
      </c>
      <c r="W249" s="441" t="s">
        <v>939</v>
      </c>
      <c r="X249" s="444" t="s">
        <v>939</v>
      </c>
      <c r="Y249" s="443">
        <v>0</v>
      </c>
      <c r="Z249" s="438" t="s">
        <v>939</v>
      </c>
      <c r="AA249" s="441" t="s">
        <v>939</v>
      </c>
      <c r="AB249" s="440" t="s">
        <v>939</v>
      </c>
    </row>
    <row r="250" spans="2:28" x14ac:dyDescent="0.25">
      <c r="B250" s="431" t="s">
        <v>395</v>
      </c>
      <c r="C250" s="432" t="s">
        <v>820</v>
      </c>
      <c r="D250" s="433" t="s">
        <v>662</v>
      </c>
      <c r="E250" s="434">
        <v>1</v>
      </c>
      <c r="F250" s="435">
        <v>74100.600000000006</v>
      </c>
      <c r="G250" s="436">
        <v>180</v>
      </c>
      <c r="H250" s="437">
        <v>411.67</v>
      </c>
      <c r="I250" s="434">
        <v>0</v>
      </c>
      <c r="J250" s="438" t="s">
        <v>939</v>
      </c>
      <c r="K250" s="439" t="s">
        <v>939</v>
      </c>
      <c r="L250" s="440" t="s">
        <v>939</v>
      </c>
      <c r="M250" s="434">
        <v>0</v>
      </c>
      <c r="N250" s="438" t="s">
        <v>939</v>
      </c>
      <c r="O250" s="441" t="s">
        <v>939</v>
      </c>
      <c r="P250" s="440" t="s">
        <v>939</v>
      </c>
      <c r="Q250" s="442">
        <v>1</v>
      </c>
      <c r="R250" s="438">
        <v>74100.600000000006</v>
      </c>
      <c r="S250" s="441">
        <v>180</v>
      </c>
      <c r="T250" s="440">
        <v>411.67</v>
      </c>
      <c r="U250" s="443">
        <v>0</v>
      </c>
      <c r="V250" s="438" t="s">
        <v>939</v>
      </c>
      <c r="W250" s="441" t="s">
        <v>939</v>
      </c>
      <c r="X250" s="444" t="s">
        <v>939</v>
      </c>
      <c r="Y250" s="443">
        <v>0</v>
      </c>
      <c r="Z250" s="438" t="s">
        <v>939</v>
      </c>
      <c r="AA250" s="441" t="s">
        <v>939</v>
      </c>
      <c r="AB250" s="440" t="s">
        <v>939</v>
      </c>
    </row>
    <row r="251" spans="2:28" x14ac:dyDescent="0.25">
      <c r="B251" s="431" t="s">
        <v>397</v>
      </c>
      <c r="C251" s="432" t="s">
        <v>822</v>
      </c>
      <c r="D251" s="433" t="s">
        <v>662</v>
      </c>
      <c r="E251" s="434">
        <v>3</v>
      </c>
      <c r="F251" s="435">
        <v>188642.8</v>
      </c>
      <c r="G251" s="436">
        <v>1470</v>
      </c>
      <c r="H251" s="437">
        <v>128.33000000000001</v>
      </c>
      <c r="I251" s="434">
        <v>0</v>
      </c>
      <c r="J251" s="438" t="s">
        <v>939</v>
      </c>
      <c r="K251" s="439" t="s">
        <v>939</v>
      </c>
      <c r="L251" s="440" t="s">
        <v>939</v>
      </c>
      <c r="M251" s="434">
        <v>0</v>
      </c>
      <c r="N251" s="438" t="s">
        <v>939</v>
      </c>
      <c r="O251" s="441" t="s">
        <v>939</v>
      </c>
      <c r="P251" s="440" t="s">
        <v>939</v>
      </c>
      <c r="Q251" s="442">
        <v>3</v>
      </c>
      <c r="R251" s="438">
        <v>188642.8</v>
      </c>
      <c r="S251" s="441">
        <v>1470</v>
      </c>
      <c r="T251" s="440">
        <v>128.33000000000001</v>
      </c>
      <c r="U251" s="443">
        <v>0</v>
      </c>
      <c r="V251" s="438" t="s">
        <v>939</v>
      </c>
      <c r="W251" s="441" t="s">
        <v>939</v>
      </c>
      <c r="X251" s="444" t="s">
        <v>939</v>
      </c>
      <c r="Y251" s="443">
        <v>0</v>
      </c>
      <c r="Z251" s="438" t="s">
        <v>939</v>
      </c>
      <c r="AA251" s="441" t="s">
        <v>939</v>
      </c>
      <c r="AB251" s="440" t="s">
        <v>939</v>
      </c>
    </row>
    <row r="252" spans="2:28" x14ac:dyDescent="0.25">
      <c r="B252" s="431" t="s">
        <v>398</v>
      </c>
      <c r="C252" s="432" t="s">
        <v>823</v>
      </c>
      <c r="D252" s="433" t="s">
        <v>662</v>
      </c>
      <c r="E252" s="434">
        <v>7</v>
      </c>
      <c r="F252" s="435">
        <v>311688.2</v>
      </c>
      <c r="G252" s="436">
        <v>1860</v>
      </c>
      <c r="H252" s="437">
        <v>167.57</v>
      </c>
      <c r="I252" s="434">
        <v>2</v>
      </c>
      <c r="J252" s="438">
        <v>34250</v>
      </c>
      <c r="K252" s="439">
        <v>125</v>
      </c>
      <c r="L252" s="440">
        <v>274</v>
      </c>
      <c r="M252" s="434">
        <v>0</v>
      </c>
      <c r="N252" s="438" t="s">
        <v>939</v>
      </c>
      <c r="O252" s="441" t="s">
        <v>939</v>
      </c>
      <c r="P252" s="440" t="s">
        <v>939</v>
      </c>
      <c r="Q252" s="442">
        <v>5</v>
      </c>
      <c r="R252" s="438">
        <v>277438.2</v>
      </c>
      <c r="S252" s="441">
        <v>1735</v>
      </c>
      <c r="T252" s="440">
        <v>159.91</v>
      </c>
      <c r="U252" s="443">
        <v>0</v>
      </c>
      <c r="V252" s="438" t="s">
        <v>939</v>
      </c>
      <c r="W252" s="441" t="s">
        <v>939</v>
      </c>
      <c r="X252" s="444" t="s">
        <v>939</v>
      </c>
      <c r="Y252" s="443">
        <v>0</v>
      </c>
      <c r="Z252" s="438" t="s">
        <v>939</v>
      </c>
      <c r="AA252" s="441" t="s">
        <v>939</v>
      </c>
      <c r="AB252" s="440" t="s">
        <v>939</v>
      </c>
    </row>
    <row r="253" spans="2:28" x14ac:dyDescent="0.25">
      <c r="B253" s="431" t="s">
        <v>399</v>
      </c>
      <c r="C253" s="432" t="s">
        <v>826</v>
      </c>
      <c r="D253" s="433" t="s">
        <v>658</v>
      </c>
      <c r="E253" s="434">
        <v>3</v>
      </c>
      <c r="F253" s="435">
        <v>20607.900000000001</v>
      </c>
      <c r="G253" s="436">
        <v>204</v>
      </c>
      <c r="H253" s="437">
        <v>101.02</v>
      </c>
      <c r="I253" s="434">
        <v>0</v>
      </c>
      <c r="J253" s="438" t="s">
        <v>939</v>
      </c>
      <c r="K253" s="439" t="s">
        <v>939</v>
      </c>
      <c r="L253" s="440" t="s">
        <v>939</v>
      </c>
      <c r="M253" s="434">
        <v>1</v>
      </c>
      <c r="N253" s="438">
        <v>1800</v>
      </c>
      <c r="O253" s="441">
        <v>9</v>
      </c>
      <c r="P253" s="440">
        <v>200</v>
      </c>
      <c r="Q253" s="442">
        <v>2</v>
      </c>
      <c r="R253" s="438">
        <v>18807.900000000001</v>
      </c>
      <c r="S253" s="441">
        <v>195</v>
      </c>
      <c r="T253" s="440">
        <v>96.45</v>
      </c>
      <c r="U253" s="443">
        <v>0</v>
      </c>
      <c r="V253" s="438" t="s">
        <v>939</v>
      </c>
      <c r="W253" s="441" t="s">
        <v>939</v>
      </c>
      <c r="X253" s="444" t="s">
        <v>939</v>
      </c>
      <c r="Y253" s="443">
        <v>0</v>
      </c>
      <c r="Z253" s="438" t="s">
        <v>939</v>
      </c>
      <c r="AA253" s="441" t="s">
        <v>939</v>
      </c>
      <c r="AB253" s="440" t="s">
        <v>939</v>
      </c>
    </row>
    <row r="254" spans="2:28" x14ac:dyDescent="0.25">
      <c r="B254" s="431" t="s">
        <v>402</v>
      </c>
      <c r="C254" s="432" t="s">
        <v>403</v>
      </c>
      <c r="D254" s="433" t="s">
        <v>662</v>
      </c>
      <c r="E254" s="434">
        <v>4</v>
      </c>
      <c r="F254" s="435">
        <v>741849.84</v>
      </c>
      <c r="G254" s="436">
        <v>1398</v>
      </c>
      <c r="H254" s="437">
        <v>530.65</v>
      </c>
      <c r="I254" s="434">
        <v>0</v>
      </c>
      <c r="J254" s="438" t="s">
        <v>939</v>
      </c>
      <c r="K254" s="439" t="s">
        <v>939</v>
      </c>
      <c r="L254" s="440" t="s">
        <v>939</v>
      </c>
      <c r="M254" s="434">
        <v>0</v>
      </c>
      <c r="N254" s="438" t="s">
        <v>939</v>
      </c>
      <c r="O254" s="441" t="s">
        <v>939</v>
      </c>
      <c r="P254" s="440" t="s">
        <v>939</v>
      </c>
      <c r="Q254" s="442">
        <v>4</v>
      </c>
      <c r="R254" s="438">
        <v>741849.84</v>
      </c>
      <c r="S254" s="441">
        <v>1398</v>
      </c>
      <c r="T254" s="440">
        <v>530.65</v>
      </c>
      <c r="U254" s="443">
        <v>0</v>
      </c>
      <c r="V254" s="438" t="s">
        <v>939</v>
      </c>
      <c r="W254" s="441" t="s">
        <v>939</v>
      </c>
      <c r="X254" s="444" t="s">
        <v>939</v>
      </c>
      <c r="Y254" s="443">
        <v>0</v>
      </c>
      <c r="Z254" s="438" t="s">
        <v>939</v>
      </c>
      <c r="AA254" s="441" t="s">
        <v>939</v>
      </c>
      <c r="AB254" s="440" t="s">
        <v>939</v>
      </c>
    </row>
    <row r="255" spans="2:28" x14ac:dyDescent="0.25">
      <c r="B255" s="431" t="s">
        <v>404</v>
      </c>
      <c r="C255" s="432" t="s">
        <v>405</v>
      </c>
      <c r="D255" s="433" t="s">
        <v>662</v>
      </c>
      <c r="E255" s="434">
        <v>2</v>
      </c>
      <c r="F255" s="435">
        <v>46357.14</v>
      </c>
      <c r="G255" s="436">
        <v>150</v>
      </c>
      <c r="H255" s="437">
        <v>309.05</v>
      </c>
      <c r="I255" s="434">
        <v>1</v>
      </c>
      <c r="J255" s="438">
        <v>3520</v>
      </c>
      <c r="K255" s="439">
        <v>8</v>
      </c>
      <c r="L255" s="440">
        <v>440</v>
      </c>
      <c r="M255" s="434">
        <v>1</v>
      </c>
      <c r="N255" s="438">
        <v>42837.14</v>
      </c>
      <c r="O255" s="441">
        <v>142</v>
      </c>
      <c r="P255" s="440">
        <v>301.67</v>
      </c>
      <c r="Q255" s="442">
        <v>0</v>
      </c>
      <c r="R255" s="438" t="s">
        <v>939</v>
      </c>
      <c r="S255" s="441" t="s">
        <v>939</v>
      </c>
      <c r="T255" s="440" t="s">
        <v>939</v>
      </c>
      <c r="U255" s="443">
        <v>0</v>
      </c>
      <c r="V255" s="438" t="s">
        <v>939</v>
      </c>
      <c r="W255" s="441" t="s">
        <v>939</v>
      </c>
      <c r="X255" s="444" t="s">
        <v>939</v>
      </c>
      <c r="Y255" s="443">
        <v>0</v>
      </c>
      <c r="Z255" s="438" t="s">
        <v>939</v>
      </c>
      <c r="AA255" s="441" t="s">
        <v>939</v>
      </c>
      <c r="AB255" s="440" t="s">
        <v>939</v>
      </c>
    </row>
    <row r="256" spans="2:28" x14ac:dyDescent="0.25">
      <c r="B256" s="431" t="s">
        <v>406</v>
      </c>
      <c r="C256" s="432" t="s">
        <v>407</v>
      </c>
      <c r="D256" s="433" t="s">
        <v>658</v>
      </c>
      <c r="E256" s="434">
        <v>1</v>
      </c>
      <c r="F256" s="435">
        <v>12033.5</v>
      </c>
      <c r="G256" s="436">
        <v>50</v>
      </c>
      <c r="H256" s="437">
        <v>240.67</v>
      </c>
      <c r="I256" s="434">
        <v>0</v>
      </c>
      <c r="J256" s="438" t="s">
        <v>939</v>
      </c>
      <c r="K256" s="439" t="s">
        <v>939</v>
      </c>
      <c r="L256" s="440" t="s">
        <v>939</v>
      </c>
      <c r="M256" s="434">
        <v>0</v>
      </c>
      <c r="N256" s="438" t="s">
        <v>939</v>
      </c>
      <c r="O256" s="441" t="s">
        <v>939</v>
      </c>
      <c r="P256" s="440" t="s">
        <v>939</v>
      </c>
      <c r="Q256" s="442">
        <v>1</v>
      </c>
      <c r="R256" s="438">
        <v>12033.5</v>
      </c>
      <c r="S256" s="441">
        <v>50</v>
      </c>
      <c r="T256" s="440">
        <v>240.67</v>
      </c>
      <c r="U256" s="443">
        <v>0</v>
      </c>
      <c r="V256" s="438" t="s">
        <v>939</v>
      </c>
      <c r="W256" s="441" t="s">
        <v>939</v>
      </c>
      <c r="X256" s="444" t="s">
        <v>939</v>
      </c>
      <c r="Y256" s="443">
        <v>0</v>
      </c>
      <c r="Z256" s="438" t="s">
        <v>939</v>
      </c>
      <c r="AA256" s="441" t="s">
        <v>939</v>
      </c>
      <c r="AB256" s="440" t="s">
        <v>939</v>
      </c>
    </row>
    <row r="257" spans="2:28" x14ac:dyDescent="0.25">
      <c r="B257" s="431" t="s">
        <v>408</v>
      </c>
      <c r="C257" s="432" t="s">
        <v>409</v>
      </c>
      <c r="D257" s="433" t="s">
        <v>653</v>
      </c>
      <c r="E257" s="434">
        <v>1</v>
      </c>
      <c r="F257" s="435">
        <v>34587</v>
      </c>
      <c r="G257" s="436">
        <v>350</v>
      </c>
      <c r="H257" s="437">
        <v>98.82</v>
      </c>
      <c r="I257" s="434">
        <v>0</v>
      </c>
      <c r="J257" s="438" t="s">
        <v>939</v>
      </c>
      <c r="K257" s="439" t="s">
        <v>939</v>
      </c>
      <c r="L257" s="440" t="s">
        <v>939</v>
      </c>
      <c r="M257" s="434">
        <v>0</v>
      </c>
      <c r="N257" s="438" t="s">
        <v>939</v>
      </c>
      <c r="O257" s="441" t="s">
        <v>939</v>
      </c>
      <c r="P257" s="440" t="s">
        <v>939</v>
      </c>
      <c r="Q257" s="442">
        <v>1</v>
      </c>
      <c r="R257" s="438">
        <v>34587</v>
      </c>
      <c r="S257" s="441">
        <v>350</v>
      </c>
      <c r="T257" s="440">
        <v>98.82</v>
      </c>
      <c r="U257" s="443">
        <v>0</v>
      </c>
      <c r="V257" s="438" t="s">
        <v>939</v>
      </c>
      <c r="W257" s="441" t="s">
        <v>939</v>
      </c>
      <c r="X257" s="444" t="s">
        <v>939</v>
      </c>
      <c r="Y257" s="443">
        <v>0</v>
      </c>
      <c r="Z257" s="438" t="s">
        <v>939</v>
      </c>
      <c r="AA257" s="441" t="s">
        <v>939</v>
      </c>
      <c r="AB257" s="440" t="s">
        <v>939</v>
      </c>
    </row>
    <row r="258" spans="2:28" x14ac:dyDescent="0.25">
      <c r="B258" s="431" t="s">
        <v>412</v>
      </c>
      <c r="C258" s="432" t="s">
        <v>413</v>
      </c>
      <c r="D258" s="433" t="s">
        <v>658</v>
      </c>
      <c r="E258" s="434">
        <v>6</v>
      </c>
      <c r="F258" s="435">
        <v>431343.96</v>
      </c>
      <c r="G258" s="436">
        <v>4557</v>
      </c>
      <c r="H258" s="437">
        <v>94.66</v>
      </c>
      <c r="I258" s="434">
        <v>0</v>
      </c>
      <c r="J258" s="438" t="s">
        <v>939</v>
      </c>
      <c r="K258" s="439" t="s">
        <v>939</v>
      </c>
      <c r="L258" s="440" t="s">
        <v>939</v>
      </c>
      <c r="M258" s="434">
        <v>0</v>
      </c>
      <c r="N258" s="438" t="s">
        <v>939</v>
      </c>
      <c r="O258" s="441" t="s">
        <v>939</v>
      </c>
      <c r="P258" s="440" t="s">
        <v>939</v>
      </c>
      <c r="Q258" s="442">
        <v>6</v>
      </c>
      <c r="R258" s="438">
        <v>431343.96</v>
      </c>
      <c r="S258" s="441">
        <v>4557</v>
      </c>
      <c r="T258" s="440">
        <v>94.66</v>
      </c>
      <c r="U258" s="443">
        <v>0</v>
      </c>
      <c r="V258" s="438" t="s">
        <v>939</v>
      </c>
      <c r="W258" s="441" t="s">
        <v>939</v>
      </c>
      <c r="X258" s="444" t="s">
        <v>939</v>
      </c>
      <c r="Y258" s="443">
        <v>0</v>
      </c>
      <c r="Z258" s="438" t="s">
        <v>939</v>
      </c>
      <c r="AA258" s="441" t="s">
        <v>939</v>
      </c>
      <c r="AB258" s="440" t="s">
        <v>939</v>
      </c>
    </row>
    <row r="259" spans="2:28" x14ac:dyDescent="0.25">
      <c r="B259" s="431" t="s">
        <v>764</v>
      </c>
      <c r="C259" s="432" t="s">
        <v>765</v>
      </c>
      <c r="D259" s="433" t="s">
        <v>658</v>
      </c>
      <c r="E259" s="434">
        <v>1</v>
      </c>
      <c r="F259" s="435">
        <v>178249.5</v>
      </c>
      <c r="G259" s="436">
        <v>4950</v>
      </c>
      <c r="H259" s="437">
        <v>36.01</v>
      </c>
      <c r="I259" s="434">
        <v>0</v>
      </c>
      <c r="J259" s="438" t="s">
        <v>939</v>
      </c>
      <c r="K259" s="439" t="s">
        <v>939</v>
      </c>
      <c r="L259" s="440" t="s">
        <v>939</v>
      </c>
      <c r="M259" s="434">
        <v>1</v>
      </c>
      <c r="N259" s="438">
        <v>178249.5</v>
      </c>
      <c r="O259" s="441">
        <v>4950</v>
      </c>
      <c r="P259" s="440">
        <v>36.01</v>
      </c>
      <c r="Q259" s="442">
        <v>0</v>
      </c>
      <c r="R259" s="438" t="s">
        <v>939</v>
      </c>
      <c r="S259" s="441" t="s">
        <v>939</v>
      </c>
      <c r="T259" s="440" t="s">
        <v>939</v>
      </c>
      <c r="U259" s="443">
        <v>0</v>
      </c>
      <c r="V259" s="438" t="s">
        <v>939</v>
      </c>
      <c r="W259" s="441" t="s">
        <v>939</v>
      </c>
      <c r="X259" s="444" t="s">
        <v>939</v>
      </c>
      <c r="Y259" s="443">
        <v>0</v>
      </c>
      <c r="Z259" s="438" t="s">
        <v>939</v>
      </c>
      <c r="AA259" s="441" t="s">
        <v>939</v>
      </c>
      <c r="AB259" s="440" t="s">
        <v>939</v>
      </c>
    </row>
    <row r="260" spans="2:28" x14ac:dyDescent="0.25">
      <c r="B260" s="431" t="s">
        <v>29</v>
      </c>
      <c r="C260" s="432" t="s">
        <v>829</v>
      </c>
      <c r="D260" s="433" t="s">
        <v>662</v>
      </c>
      <c r="E260" s="434">
        <v>38</v>
      </c>
      <c r="F260" s="435">
        <v>911068.07</v>
      </c>
      <c r="G260" s="436">
        <v>130781</v>
      </c>
      <c r="H260" s="437">
        <v>6.97</v>
      </c>
      <c r="I260" s="434">
        <v>9</v>
      </c>
      <c r="J260" s="438">
        <v>129356.2</v>
      </c>
      <c r="K260" s="439">
        <v>14045</v>
      </c>
      <c r="L260" s="440">
        <v>9.2100000000000009</v>
      </c>
      <c r="M260" s="434">
        <v>10</v>
      </c>
      <c r="N260" s="438">
        <v>133627.9</v>
      </c>
      <c r="O260" s="441">
        <v>9485</v>
      </c>
      <c r="P260" s="440">
        <v>14.09</v>
      </c>
      <c r="Q260" s="442">
        <v>11</v>
      </c>
      <c r="R260" s="438">
        <v>301855.35999999999</v>
      </c>
      <c r="S260" s="441">
        <v>28178</v>
      </c>
      <c r="T260" s="440">
        <v>10.71</v>
      </c>
      <c r="U260" s="443">
        <v>6</v>
      </c>
      <c r="V260" s="438">
        <v>311601.94999999995</v>
      </c>
      <c r="W260" s="441">
        <v>76621</v>
      </c>
      <c r="X260" s="444">
        <v>4.07</v>
      </c>
      <c r="Y260" s="443">
        <v>1</v>
      </c>
      <c r="Z260" s="438">
        <v>13680</v>
      </c>
      <c r="AA260" s="441">
        <v>570</v>
      </c>
      <c r="AB260" s="440">
        <v>24</v>
      </c>
    </row>
    <row r="261" spans="2:28" x14ac:dyDescent="0.25">
      <c r="C261" s="445"/>
    </row>
  </sheetData>
  <mergeCells count="6">
    <mergeCell ref="Y1:AB3"/>
    <mergeCell ref="E1:H3"/>
    <mergeCell ref="I1:L3"/>
    <mergeCell ref="M1:P3"/>
    <mergeCell ref="Q1:T3"/>
    <mergeCell ref="U1:X3"/>
  </mergeCells>
  <pageMargins left="0.7" right="0.7" top="1" bottom="0.75" header="0.3" footer="0.3"/>
  <pageSetup paperSize="17" scale="70" orientation="portrait" r:id="rId1"/>
  <headerFooter>
    <oddHeader>&amp;L&amp;G&amp;C&amp;26&amp;A&amp;R&amp;26Updated : Jan 24, 2019</oddHeader>
    <oddFooter>&amp;L&amp;1#&amp;"Calibri"&amp;11&amp;K000000Classification: Public</oddFooter>
  </headerFooter>
  <rowBreaks count="1" manualBreakCount="1">
    <brk id="99" min="1" max="29"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AFD740A9D468F4F8B670282CA8DBA9B" ma:contentTypeVersion="1" ma:contentTypeDescription="Create a new document." ma:contentTypeScope="" ma:versionID="a924661b5dcc9d4067d51d228a746a22">
  <xsd:schema xmlns:xsd="http://www.w3.org/2001/XMLSchema" xmlns:xs="http://www.w3.org/2001/XMLSchema" xmlns:p="http://schemas.microsoft.com/office/2006/metadata/properties" xmlns:ns2="60bd8c40-dab7-49a5-a05e-55e49f12a7fe" targetNamespace="http://schemas.microsoft.com/office/2006/metadata/properties" ma:root="true" ma:fieldsID="5575d9e3e3be7e4765533e79a20fc596" ns2:_="">
    <xsd:import namespace="60bd8c40-dab7-49a5-a05e-55e49f12a7f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bd8c40-dab7-49a5-a05e-55e49f12a7f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0bd8c40-dab7-49a5-a05e-55e49f12a7fe">TK6KDDAWFDEA-1302-268</_dlc_DocId>
    <_dlc_DocIdUrl xmlns="60bd8c40-dab7-49a5-a05e-55e49f12a7fe">
      <Url>https://intranet.transportation.alberta.ca/csi/tndadm/_layouts/DocIdRedir.aspx?ID=TK6KDDAWFDEA-1302-268</Url>
      <Description>TK6KDDAWFDEA-1302-268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94E9C2-C32E-4D51-B206-C0DF714022D0}">
  <ds:schemaRefs>
    <ds:schemaRef ds:uri="http://schemas.microsoft.com/sharepoint/events"/>
  </ds:schemaRefs>
</ds:datastoreItem>
</file>

<file path=customXml/itemProps2.xml><?xml version="1.0" encoding="utf-8"?>
<ds:datastoreItem xmlns:ds="http://schemas.openxmlformats.org/officeDocument/2006/customXml" ds:itemID="{352ECBD7-1FDA-41BB-BF8D-70EA2436B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bd8c40-dab7-49a5-a05e-55e49f12a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836916-708C-40DE-8ED3-0C3D56EF95F7}">
  <ds:schemaRefs>
    <ds:schemaRef ds:uri="http://purl.org/dc/terms/"/>
    <ds:schemaRef ds:uri="60bd8c40-dab7-49a5-a05e-55e49f12a7f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750898DC-BEF6-4FBE-B10E-C6C3673D89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Report Title Page</vt:lpstr>
      <vt:lpstr>READ ME</vt:lpstr>
      <vt:lpstr>2025 UPA</vt:lpstr>
      <vt:lpstr>2024 UPA</vt:lpstr>
      <vt:lpstr>2023 UPA</vt:lpstr>
      <vt:lpstr>2022 UPA</vt:lpstr>
      <vt:lpstr>2021 UPA</vt:lpstr>
      <vt:lpstr>2020 UPA</vt:lpstr>
      <vt:lpstr>2019 UPA</vt:lpstr>
      <vt:lpstr>2018 UPA</vt:lpstr>
      <vt:lpstr>5 year &amp; Monthly Compare</vt:lpstr>
      <vt:lpstr>Bridge UPA</vt:lpstr>
      <vt:lpstr>Culvert Installation UPA</vt:lpstr>
      <vt:lpstr> Bridge UPA 2</vt:lpstr>
      <vt:lpstr>Bridge Rehab UPA</vt:lpstr>
      <vt:lpstr>'2018 UPA'!Print_Area</vt:lpstr>
      <vt:lpstr>'2019 UPA'!Print_Area</vt:lpstr>
      <vt:lpstr>'5 year &amp; Monthly Compare'!Print_Area</vt:lpstr>
      <vt:lpstr>'READ ME'!Print_Area</vt:lpstr>
      <vt:lpstr>'Report Title Page'!Print_Area</vt:lpstr>
      <vt:lpstr>'2018 UPA'!Print_Titles</vt:lpstr>
      <vt:lpstr>'2019 UPA'!Print_Titles</vt:lpstr>
      <vt:lpstr>'5 year &amp; Monthly Compare'!Print_Titles</vt:lpstr>
    </vt:vector>
  </TitlesOfParts>
  <Company>Alberta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trans-unit-price-averages</dc:title>
  <dc:subject>Unit Prices</dc:subject>
  <dc:creator>Government of Alberta</dc:creator>
  <cp:keywords>Security Classification: Public, unit, price, averages</cp:keywords>
  <cp:lastModifiedBy>Colleen Ma</cp:lastModifiedBy>
  <cp:lastPrinted>2020-01-08T20:29:30Z</cp:lastPrinted>
  <dcterms:created xsi:type="dcterms:W3CDTF">2016-11-01T19:07:15Z</dcterms:created>
  <dcterms:modified xsi:type="dcterms:W3CDTF">2024-10-16T15:32:47Z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0x0101000AFD740A9D468F4F8B670282CA8DBA9B</vt:lpwstr>
  </property>
  <property fmtid="{D5CDD505-2E9C-101B-9397-08002B2CF9AE}" pid="3" name="_dlc_DocIdItemGuid">
    <vt:lpwstr>7e3403f7-4429-4ceb-afb3-94b20cb6c9b9</vt:lpwstr>
  </property>
  <property fmtid="{D5CDD505-2E9C-101B-9397-08002B2CF9AE}" pid="4" name="MSIP_Label_60c3ebf9-3c2f-4745-a75f-55836bdb736f_Enabled">
    <vt:lpwstr>true</vt:lpwstr>
  </property>
  <property fmtid="{D5CDD505-2E9C-101B-9397-08002B2CF9AE}" pid="5" name="MSIP_Label_60c3ebf9-3c2f-4745-a75f-55836bdb736f_SetDate">
    <vt:lpwstr>2023-04-26T16:00:11Z</vt:lpwstr>
  </property>
  <property fmtid="{D5CDD505-2E9C-101B-9397-08002B2CF9AE}" pid="6" name="MSIP_Label_60c3ebf9-3c2f-4745-a75f-55836bdb736f_Method">
    <vt:lpwstr>Privileged</vt:lpwstr>
  </property>
  <property fmtid="{D5CDD505-2E9C-101B-9397-08002B2CF9AE}" pid="7" name="MSIP_Label_60c3ebf9-3c2f-4745-a75f-55836bdb736f_Name">
    <vt:lpwstr>Public</vt:lpwstr>
  </property>
  <property fmtid="{D5CDD505-2E9C-101B-9397-08002B2CF9AE}" pid="8" name="MSIP_Label_60c3ebf9-3c2f-4745-a75f-55836bdb736f_SiteId">
    <vt:lpwstr>2bb51c06-af9b-42c5-8bf5-3c3b7b10850b</vt:lpwstr>
  </property>
  <property fmtid="{D5CDD505-2E9C-101B-9397-08002B2CF9AE}" pid="9" name="MSIP_Label_60c3ebf9-3c2f-4745-a75f-55836bdb736f_ActionId">
    <vt:lpwstr>3ba35e7d-6780-407f-9931-1c44319a862c</vt:lpwstr>
  </property>
  <property fmtid="{D5CDD505-2E9C-101B-9397-08002B2CF9AE}" pid="10" name="MSIP_Label_60c3ebf9-3c2f-4745-a75f-55836bdb736f_ContentBits">
    <vt:lpwstr>2</vt:lpwstr>
  </property>
</Properties>
</file>